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55" yWindow="120" windowWidth="10815" windowHeight="10125" activeTab="0"/>
  </bookViews>
  <sheets>
    <sheet name="Port01" sheetId="1" r:id="rId1"/>
    <sheet name="MM" sheetId="2" r:id="rId2"/>
    <sheet name="DO1" sheetId="3" r:id="rId3"/>
    <sheet name="D02" sheetId="4" r:id="rId4"/>
    <sheet name="D03" sheetId="5" r:id="rId5"/>
    <sheet name="D04" sheetId="6" r:id="rId6"/>
    <sheet name="D05" sheetId="7" r:id="rId7"/>
    <sheet name="D06" sheetId="8" r:id="rId8"/>
    <sheet name="D07" sheetId="9" r:id="rId9"/>
    <sheet name="D08" sheetId="10" r:id="rId10"/>
    <sheet name="D09" sheetId="11" r:id="rId11"/>
    <sheet name="D10" sheetId="12" r:id="rId12"/>
    <sheet name="D11" sheetId="13" r:id="rId13"/>
    <sheet name="D12" sheetId="14" r:id="rId14"/>
    <sheet name="D13" sheetId="15" r:id="rId15"/>
    <sheet name="D14" sheetId="16" r:id="rId16"/>
    <sheet name="D15" sheetId="17" r:id="rId17"/>
    <sheet name="D16" sheetId="18" r:id="rId18"/>
    <sheet name="D17" sheetId="19" r:id="rId19"/>
    <sheet name="D18" sheetId="20" r:id="rId20"/>
    <sheet name="D19" sheetId="21" r:id="rId21"/>
    <sheet name="D20" sheetId="22" r:id="rId22"/>
    <sheet name="D21" sheetId="23" r:id="rId23"/>
  </sheets>
  <externalReferences>
    <externalReference r:id="rId26"/>
  </externalReferences>
  <definedNames>
    <definedName name="_xlnm.Print_Area" localSheetId="0">'Port01'!$A$1:$H$71</definedName>
  </definedNames>
  <calcPr fullCalcOnLoad="1"/>
</workbook>
</file>

<file path=xl/sharedStrings.xml><?xml version="1.0" encoding="utf-8"?>
<sst xmlns="http://schemas.openxmlformats.org/spreadsheetml/2006/main" count="1147" uniqueCount="92">
  <si>
    <t>TOTAL</t>
  </si>
  <si>
    <t>Ambos sexos</t>
  </si>
  <si>
    <t>Hombres</t>
  </si>
  <si>
    <t>Mujeres</t>
  </si>
  <si>
    <t>15 a 19</t>
  </si>
  <si>
    <t>0 a 4</t>
  </si>
  <si>
    <t>5 a 9</t>
  </si>
  <si>
    <t>10 a 14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</si>
  <si>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</si>
  <si>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</si>
  <si>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</si>
  <si>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</si>
  <si>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</si>
  <si>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</si>
  <si>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</si>
  <si>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</si>
  <si>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</si>
  <si>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</si>
  <si>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</si>
  <si>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</si>
  <si>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</si>
  <si>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CIUDAD DE MADRID</t>
  </si>
  <si>
    <t>DISTRITO:</t>
  </si>
  <si>
    <t>Edad</t>
  </si>
  <si>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</si>
  <si>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</si>
  <si>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</si>
  <si>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</si>
  <si>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</si>
  <si>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</si>
  <si>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</si>
  <si>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08. FUENCARRAL - EL PARDO</t>
  </si>
  <si>
    <t>09. MONCLOA - ARAVACA</t>
  </si>
  <si>
    <t>10. LATINA</t>
  </si>
  <si>
    <t>11. CARABANCHEL</t>
  </si>
  <si>
    <t>12. USERA</t>
  </si>
  <si>
    <t>13. PUENTE DE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</si>
  <si>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</si>
  <si>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</si>
  <si>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</si>
  <si>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</si>
  <si>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</si>
  <si>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</si>
  <si>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20. SAN BLAS</t>
  </si>
  <si>
    <t>21. BARAJAS</t>
  </si>
  <si>
    <t>Proporción de menores de 15 años</t>
  </si>
  <si>
    <t>Proporción de mayores de 65 años</t>
  </si>
  <si>
    <t>Proporción de mayores de 80 años</t>
  </si>
  <si>
    <t>Razón de Juventud (1)</t>
  </si>
  <si>
    <t>Razón de Progresividad (2)</t>
  </si>
  <si>
    <t>(1) Población de 0 a 14 años / Población de 65 y más años (en %)</t>
  </si>
  <si>
    <t>(2) Población de 0 a 4 años / Población de 5 a 9 años ( en %)</t>
  </si>
  <si>
    <t>Índice (Ciudad de Madrid = 100)</t>
  </si>
  <si>
    <t>Total Ciudad</t>
  </si>
  <si>
    <t xml:space="preserve"> 01. Centro</t>
  </si>
  <si>
    <t xml:space="preserve"> 02. Arganzuela</t>
  </si>
  <si>
    <t xml:space="preserve"> 03. Retiro</t>
  </si>
  <si>
    <t xml:space="preserve"> 04. Salamanca</t>
  </si>
  <si>
    <t xml:space="preserve"> 05. Chamartín</t>
  </si>
  <si>
    <t xml:space="preserve"> 06. Tetuán</t>
  </si>
  <si>
    <t xml:space="preserve"> 07. Chamberí</t>
  </si>
  <si>
    <t xml:space="preserve"> 08. Fuencarral - El Pardo</t>
  </si>
  <si>
    <t xml:space="preserve"> 09. Moncloa - Aravaca</t>
  </si>
  <si>
    <t xml:space="preserve"> 10. Latina</t>
  </si>
  <si>
    <t xml:space="preserve"> 11. Carabanchel</t>
  </si>
  <si>
    <t xml:space="preserve"> 12. Usera</t>
  </si>
  <si>
    <t xml:space="preserve"> 13. Puente de Vallecas</t>
  </si>
  <si>
    <t xml:space="preserve"> 14. Moratalaz</t>
  </si>
  <si>
    <t xml:space="preserve"> 15. Ciudad Lineal</t>
  </si>
  <si>
    <t xml:space="preserve"> 16. Hortaleza</t>
  </si>
  <si>
    <t xml:space="preserve"> 17. Villaverde</t>
  </si>
  <si>
    <t xml:space="preserve"> 18. Villa de Vallecas</t>
  </si>
  <si>
    <t xml:space="preserve"> 19. Vicálvaro</t>
  </si>
  <si>
    <t xml:space="preserve"> 20. San Blas</t>
  </si>
  <si>
    <t xml:space="preserve"> 21. Barajas</t>
  </si>
  <si>
    <t>85 a 89</t>
  </si>
  <si>
    <t>90 a 94</t>
  </si>
  <si>
    <t>95 a 99</t>
  </si>
  <si>
    <t>100 y más</t>
  </si>
  <si>
    <t>ESTRUCTURA DE LA POBLACIÓN POR NACIONALIDAD, SEXO Y EDAD</t>
  </si>
  <si>
    <t>ESPAÑOLA</t>
  </si>
  <si>
    <t>NO ESPAÑOLA</t>
  </si>
  <si>
    <t>TOTAL (1)</t>
  </si>
  <si>
    <t>(1) Incluye 'No consta país de nacionalidad'</t>
  </si>
  <si>
    <t>Proporción de extranjeros</t>
  </si>
  <si>
    <t>Valor (x 100)</t>
  </si>
  <si>
    <t>INDICADORES DE LA ESTRUCTURA DEMOGRÁFICA (POBLACIÓN TOTAL)</t>
  </si>
  <si>
    <t>Índice</t>
  </si>
  <si>
    <t>No Consta</t>
  </si>
  <si>
    <t>(Revisión del Padrón Municipal de Habitantes a 1 de enero de 2014)</t>
  </si>
  <si>
    <t>No consta</t>
  </si>
  <si>
    <t>CIUDAD DE MADRID 01.01.2014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</si>
</sst>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;0.0"/>
    <numFmt numFmtId="173" formatCode="#,##0;#,##0"/>
    <numFmt numFmtId="174" formatCode="0.000"/>
    <numFmt numFmtId="175" formatCode="0.0000"/>
    <numFmt numFmtId="176" formatCode="#,##0.00_);\(#,##0.00\)"/>
    <numFmt numFmtId="177" formatCode="0;0"/>
    <numFmt numFmtId="178" formatCode="###0"/>
    <numFmt numFmtId="179" formatCode="_-* #,##0.0\ _€_-;\-* #,##0.0\ _€_-;_-* &quot;-&quot;??\ _€_-;_-@_-"/>
    <numFmt numFmtId="180" formatCode="_-* #,##0\ _€_-;\-* #,##0\ _€_-;_-* &quot;-&quot;??\ _€_-;_-@_-"/>
  </numFmts>
  <fonts count="6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color indexed="9"/>
      <name val="Arial"/>
      <family val="2"/>
    </font>
    <font>
      <sz val="15"/>
      <color indexed="8"/>
      <name val="Arial"/>
      <family val="0"/>
    </font>
    <font>
      <sz val="8"/>
      <color indexed="18"/>
      <name val="Arial Black"/>
      <family val="0"/>
    </font>
    <font>
      <sz val="7.35"/>
      <color indexed="18"/>
      <name val="Arial Black"/>
      <family val="0"/>
    </font>
    <font>
      <sz val="15.75"/>
      <color indexed="8"/>
      <name val="Arial"/>
      <family val="0"/>
    </font>
    <font>
      <sz val="16"/>
      <color indexed="8"/>
      <name val="Arial"/>
      <family val="0"/>
    </font>
    <font>
      <sz val="15.5"/>
      <color indexed="8"/>
      <name val="Arial"/>
      <family val="0"/>
    </font>
    <font>
      <sz val="15.25"/>
      <color indexed="8"/>
      <name val="Arial"/>
      <family val="0"/>
    </font>
    <font>
      <sz val="10"/>
      <color indexed="9"/>
      <name val="Arial"/>
      <family val="0"/>
    </font>
    <font>
      <sz val="12"/>
      <color indexed="18"/>
      <name val="Arial Black"/>
      <family val="0"/>
    </font>
    <font>
      <b/>
      <sz val="18"/>
      <color indexed="18"/>
      <name val="Arial"/>
      <family val="0"/>
    </font>
    <font>
      <sz val="14.5"/>
      <color indexed="8"/>
      <name val="Arial"/>
      <family val="0"/>
    </font>
    <font>
      <sz val="10"/>
      <color indexed="18"/>
      <name val="Arial Black"/>
      <family val="0"/>
    </font>
    <font>
      <sz val="5"/>
      <color indexed="18"/>
      <name val="Arial Black"/>
      <family val="0"/>
    </font>
    <font>
      <b/>
      <sz val="10"/>
      <name val="Arial"/>
      <family val="2"/>
    </font>
    <font>
      <sz val="8"/>
      <name val="Verdana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9"/>
      <name val="Arial Black"/>
      <family val="0"/>
    </font>
    <font>
      <sz val="14"/>
      <color indexed="9"/>
      <name val="Arial Black"/>
      <family val="0"/>
    </font>
    <font>
      <sz val="11"/>
      <color indexed="9"/>
      <name val="Arial Black"/>
      <family val="0"/>
    </font>
    <font>
      <b/>
      <sz val="7.5"/>
      <color indexed="18"/>
      <name val="Arial"/>
      <family val="0"/>
    </font>
    <font>
      <b/>
      <sz val="54"/>
      <color indexed="9"/>
      <name val="Gill Sans"/>
      <family val="0"/>
    </font>
    <font>
      <b/>
      <sz val="8"/>
      <color indexed="9"/>
      <name val="Gill Sans"/>
      <family val="0"/>
    </font>
    <font>
      <b/>
      <sz val="7.75"/>
      <color indexed="18"/>
      <name val="Arial"/>
      <family val="0"/>
    </font>
    <font>
      <b/>
      <sz val="8.25"/>
      <color indexed="18"/>
      <name val="Arial"/>
      <family val="0"/>
    </font>
    <font>
      <b/>
      <sz val="8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 wrapText="1"/>
    </xf>
    <xf numFmtId="0" fontId="3" fillId="34" borderId="0" xfId="0" applyFont="1" applyFill="1" applyBorder="1" applyAlignment="1">
      <alignment horizontal="left"/>
    </xf>
    <xf numFmtId="0" fontId="0" fillId="0" borderId="0" xfId="0" applyAlignment="1">
      <alignment/>
    </xf>
    <xf numFmtId="0" fontId="2" fillId="35" borderId="13" xfId="0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4" fillId="0" borderId="0" xfId="45" applyAlignment="1" applyProtection="1">
      <alignment/>
      <protection/>
    </xf>
    <xf numFmtId="0" fontId="6" fillId="35" borderId="13" xfId="45" applyFont="1" applyFill="1" applyBorder="1" applyAlignment="1" applyProtection="1">
      <alignment horizontal="center"/>
      <protection/>
    </xf>
    <xf numFmtId="0" fontId="1" fillId="34" borderId="0" xfId="0" applyFont="1" applyFill="1" applyAlignment="1">
      <alignment/>
    </xf>
    <xf numFmtId="0" fontId="20" fillId="0" borderId="0" xfId="0" applyFont="1" applyAlignment="1">
      <alignment/>
    </xf>
    <xf numFmtId="3" fontId="20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34" borderId="0" xfId="0" applyNumberFormat="1" applyFont="1" applyFill="1" applyBorder="1" applyAlignment="1">
      <alignment horizontal="right"/>
    </xf>
    <xf numFmtId="0" fontId="0" fillId="34" borderId="0" xfId="0" applyFill="1" applyBorder="1" applyAlignment="1">
      <alignment/>
    </xf>
    <xf numFmtId="3" fontId="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2" fontId="0" fillId="34" borderId="0" xfId="0" applyNumberFormat="1" applyFill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14" fillId="0" borderId="0" xfId="0" applyFont="1" applyAlignment="1">
      <alignment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right"/>
    </xf>
    <xf numFmtId="0" fontId="2" fillId="35" borderId="15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Port01!$M$3</c:f>
        </c:strRef>
      </c:tx>
      <c:layout>
        <c:manualLayout>
          <c:xMode val="factor"/>
          <c:yMode val="factor"/>
          <c:x val="0.048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170"/>
      <c:rotY val="20"/>
      <c:depthPercent val="100"/>
      <c:rAngAx val="1"/>
    </c:view3D>
    <c:plotArea>
      <c:layout>
        <c:manualLayout>
          <c:xMode val="edge"/>
          <c:yMode val="edge"/>
          <c:x val="0.0465"/>
          <c:y val="0.07675"/>
          <c:w val="0.9185"/>
          <c:h val="0.8402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Port01!$M$7:$M$107</c:f>
              <c:strCache/>
            </c:strRef>
          </c:cat>
          <c:val>
            <c:numRef>
              <c:f>Port01!$S$7:$S$107</c:f>
              <c:numCache/>
            </c:numRef>
          </c:val>
          <c:shape val="box"/>
        </c:ser>
        <c:ser>
          <c:idx val="4"/>
          <c:order val="1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Port01!$M$7:$M$107</c:f>
              <c:strCache/>
            </c:strRef>
          </c:cat>
          <c:val>
            <c:numRef>
              <c:f>Port01!$U$7:$U$107</c:f>
              <c:numCache/>
            </c:numRef>
          </c:val>
          <c:shape val="box"/>
        </c:ser>
        <c:ser>
          <c:idx val="0"/>
          <c:order val="2"/>
          <c:tx>
            <c:v>Extranjeros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Port01!$M$7:$M$107</c:f>
              <c:strCache/>
            </c:strRef>
          </c:cat>
          <c:val>
            <c:numRef>
              <c:f>Port01!$T$7:$T$107</c:f>
              <c:numCache/>
            </c:numRef>
          </c:val>
          <c:shape val="box"/>
        </c:ser>
        <c:ser>
          <c:idx val="1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Port01!$M$7:$M$107</c:f>
              <c:strCache/>
            </c:strRef>
          </c:cat>
          <c:val>
            <c:numRef>
              <c:f>Port01!$V$7:$V$107</c:f>
              <c:numCache/>
            </c:numRef>
          </c:val>
          <c:shape val="box"/>
        </c:ser>
        <c:overlap val="100"/>
        <c:gapWidth val="0"/>
        <c:shape val="box"/>
        <c:axId val="33857106"/>
        <c:axId val="36278499"/>
      </c:bar3DChart>
      <c:catAx>
        <c:axId val="3385710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80"/>
                </a:solidFill>
              </a:defRPr>
            </a:pPr>
          </a:p>
        </c:txPr>
        <c:crossAx val="36278499"/>
        <c:crosses val="autoZero"/>
        <c:auto val="1"/>
        <c:lblOffset val="100"/>
        <c:tickLblSkip val="5"/>
        <c:noMultiLvlLbl val="0"/>
      </c:catAx>
      <c:valAx>
        <c:axId val="36278499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33857106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75"/>
          <c:y val="0.93175"/>
          <c:w val="0.884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99CC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'D08'!$I$3</c:f>
        </c:strRef>
      </c:tx>
      <c:layout>
        <c:manualLayout>
          <c:xMode val="factor"/>
          <c:yMode val="factor"/>
          <c:x val="0.09775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7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6175"/>
          <c:w val="0.88575"/>
          <c:h val="0.73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'D08'!$A$10:$A$30</c:f>
              <c:strCache/>
            </c:strRef>
          </c:cat>
          <c:val>
            <c:numRef>
              <c:f>'D08'!$I$10:$I$30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'D08'!$A$10:$A$30</c:f>
              <c:strCache/>
            </c:strRef>
          </c:cat>
          <c:val>
            <c:numRef>
              <c:f>'D08'!$L$10:$L$30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'D08'!$A$10:$A$30</c:f>
              <c:strCache/>
            </c:strRef>
          </c:cat>
          <c:val>
            <c:numRef>
              <c:f>'D08'!$J$10:$J$30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'D08'!$A$10:$A$30</c:f>
              <c:strCache/>
            </c:strRef>
          </c:cat>
          <c:val>
            <c:numRef>
              <c:f>'D08'!$M$10:$M$30</c:f>
              <c:numCache/>
            </c:numRef>
          </c:val>
          <c:shape val="box"/>
        </c:ser>
        <c:overlap val="100"/>
        <c:gapWidth val="0"/>
        <c:shape val="box"/>
        <c:axId val="1893836"/>
        <c:axId val="17044525"/>
      </c:bar3DChart>
      <c:catAx>
        <c:axId val="189383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7044525"/>
        <c:crosses val="autoZero"/>
        <c:auto val="1"/>
        <c:lblOffset val="100"/>
        <c:tickLblSkip val="1"/>
        <c:noMultiLvlLbl val="0"/>
      </c:catAx>
      <c:valAx>
        <c:axId val="17044525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89383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"/>
          <c:y val="0.93325"/>
          <c:w val="0.713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'D09'!$I$3</c:f>
        </c:strRef>
      </c:tx>
      <c:layout>
        <c:manualLayout>
          <c:xMode val="factor"/>
          <c:yMode val="factor"/>
          <c:x val="0.0967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79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5725"/>
          <c:w val="0.8855"/>
          <c:h val="0.737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'D09'!$A$10:$A$30</c:f>
              <c:strCache/>
            </c:strRef>
          </c:cat>
          <c:val>
            <c:numRef>
              <c:f>'D09'!$I$10:$I$30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'D09'!$A$10:$A$30</c:f>
              <c:strCache/>
            </c:strRef>
          </c:cat>
          <c:val>
            <c:numRef>
              <c:f>'D09'!$L$10:$L$30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'D09'!$A$10:$A$30</c:f>
              <c:strCache/>
            </c:strRef>
          </c:cat>
          <c:val>
            <c:numRef>
              <c:f>'D09'!$J$10:$J$30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'D09'!$A$10:$A$30</c:f>
              <c:strCache/>
            </c:strRef>
          </c:cat>
          <c:val>
            <c:numRef>
              <c:f>'D09'!$M$10:$M$30</c:f>
              <c:numCache/>
            </c:numRef>
          </c:val>
          <c:shape val="box"/>
        </c:ser>
        <c:overlap val="100"/>
        <c:gapWidth val="0"/>
        <c:shape val="box"/>
        <c:axId val="19182998"/>
        <c:axId val="38429255"/>
      </c:bar3DChart>
      <c:catAx>
        <c:axId val="1918299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38429255"/>
        <c:crosses val="autoZero"/>
        <c:auto val="1"/>
        <c:lblOffset val="100"/>
        <c:tickLblSkip val="1"/>
        <c:noMultiLvlLbl val="0"/>
      </c:catAx>
      <c:valAx>
        <c:axId val="38429255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918299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025"/>
          <c:y val="0.93525"/>
          <c:w val="0.718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'D10'!$I$3</c:f>
        </c:strRef>
      </c:tx>
      <c:layout>
        <c:manualLayout>
          <c:xMode val="factor"/>
          <c:yMode val="factor"/>
          <c:x val="0.0882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2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5825"/>
          <c:w val="0.8855"/>
          <c:h val="0.733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'D10'!$A$10:$A$30</c:f>
              <c:strCache/>
            </c:strRef>
          </c:cat>
          <c:val>
            <c:numRef>
              <c:f>'D10'!$I$10:$I$30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'D10'!$A$10:$A$30</c:f>
              <c:strCache/>
            </c:strRef>
          </c:cat>
          <c:val>
            <c:numRef>
              <c:f>'D10'!$L$10:$L$30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'D10'!$A$10:$A$30</c:f>
              <c:strCache/>
            </c:strRef>
          </c:cat>
          <c:val>
            <c:numRef>
              <c:f>'D10'!$J$10:$J$30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'D10'!$A$10:$A$30</c:f>
              <c:strCache/>
            </c:strRef>
          </c:cat>
          <c:val>
            <c:numRef>
              <c:f>'D10'!$M$10:$M$30</c:f>
              <c:numCache/>
            </c:numRef>
          </c:val>
          <c:shape val="box"/>
        </c:ser>
        <c:overlap val="100"/>
        <c:gapWidth val="0"/>
        <c:shape val="box"/>
        <c:axId val="10318976"/>
        <c:axId val="25761921"/>
      </c:bar3DChart>
      <c:catAx>
        <c:axId val="1031897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25761921"/>
        <c:crosses val="autoZero"/>
        <c:auto val="1"/>
        <c:lblOffset val="100"/>
        <c:tickLblSkip val="1"/>
        <c:noMultiLvlLbl val="0"/>
      </c:catAx>
      <c:valAx>
        <c:axId val="25761921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031897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93475"/>
          <c:w val="0.7197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'D11'!$I$3</c:f>
        </c:strRef>
      </c:tx>
      <c:layout>
        <c:manualLayout>
          <c:xMode val="factor"/>
          <c:yMode val="factor"/>
          <c:x val="0.096"/>
          <c:y val="-0.02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90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925"/>
          <c:w val="0.88575"/>
          <c:h val="0.732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'D11'!$A$10:$A$30</c:f>
              <c:strCache/>
            </c:strRef>
          </c:cat>
          <c:val>
            <c:numRef>
              <c:f>'D11'!$I$10:$I$30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'D11'!$A$10:$A$30</c:f>
              <c:strCache/>
            </c:strRef>
          </c:cat>
          <c:val>
            <c:numRef>
              <c:f>'D11'!$L$10:$L$30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'D11'!$A$10:$A$30</c:f>
              <c:strCache/>
            </c:strRef>
          </c:cat>
          <c:val>
            <c:numRef>
              <c:f>'D11'!$J$10:$J$30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'D11'!$A$10:$A$30</c:f>
              <c:strCache/>
            </c:strRef>
          </c:cat>
          <c:val>
            <c:numRef>
              <c:f>'D11'!$M$10:$M$30</c:f>
              <c:numCache/>
            </c:numRef>
          </c:val>
          <c:shape val="box"/>
        </c:ser>
        <c:overlap val="100"/>
        <c:gapWidth val="0"/>
        <c:shape val="box"/>
        <c:axId val="30530698"/>
        <c:axId val="6340827"/>
      </c:bar3DChart>
      <c:catAx>
        <c:axId val="3053069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6340827"/>
        <c:crosses val="autoZero"/>
        <c:auto val="1"/>
        <c:lblOffset val="100"/>
        <c:tickLblSkip val="1"/>
        <c:noMultiLvlLbl val="0"/>
      </c:catAx>
      <c:valAx>
        <c:axId val="6340827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3053069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"/>
          <c:y val="0.93425"/>
          <c:w val="0.713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'D12'!$I$3</c:f>
        </c:strRef>
      </c:tx>
      <c:layout>
        <c:manualLayout>
          <c:xMode val="factor"/>
          <c:yMode val="factor"/>
          <c:x val="0.091"/>
          <c:y val="-0.02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3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6025"/>
          <c:w val="0.88575"/>
          <c:h val="0.732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'D12'!$A$10:$A$30</c:f>
              <c:strCache/>
            </c:strRef>
          </c:cat>
          <c:val>
            <c:numRef>
              <c:f>'D12'!$I$10:$I$30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'D12'!$A$10:$A$30</c:f>
              <c:strCache/>
            </c:strRef>
          </c:cat>
          <c:val>
            <c:numRef>
              <c:f>'D12'!$L$10:$L$30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'D12'!$A$10:$A$30</c:f>
              <c:strCache/>
            </c:strRef>
          </c:cat>
          <c:val>
            <c:numRef>
              <c:f>'D12'!$J$10:$J$30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'D12'!$A$10:$A$30</c:f>
              <c:strCache/>
            </c:strRef>
          </c:cat>
          <c:val>
            <c:numRef>
              <c:f>'D12'!$M$10:$M$30</c:f>
              <c:numCache/>
            </c:numRef>
          </c:val>
          <c:shape val="box"/>
        </c:ser>
        <c:overlap val="100"/>
        <c:gapWidth val="0"/>
        <c:shape val="box"/>
        <c:axId val="57067444"/>
        <c:axId val="43844949"/>
      </c:bar3DChart>
      <c:catAx>
        <c:axId val="5706744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43844949"/>
        <c:crosses val="autoZero"/>
        <c:auto val="1"/>
        <c:lblOffset val="100"/>
        <c:tickLblSkip val="1"/>
        <c:noMultiLvlLbl val="0"/>
      </c:catAx>
      <c:valAx>
        <c:axId val="43844949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5706744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25"/>
          <c:y val="0.93375"/>
          <c:w val="0.713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'D13'!$I$3</c:f>
        </c:strRef>
      </c:tx>
      <c:layout>
        <c:manualLayout>
          <c:xMode val="factor"/>
          <c:yMode val="factor"/>
          <c:x val="0.092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0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8"/>
          <c:w val="0.88575"/>
          <c:h val="0.7357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'D13'!$A$10:$A$30</c:f>
              <c:strCache/>
            </c:strRef>
          </c:cat>
          <c:val>
            <c:numRef>
              <c:f>'D13'!$I$10:$I$30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'D13'!$A$10:$A$30</c:f>
              <c:strCache/>
            </c:strRef>
          </c:cat>
          <c:val>
            <c:numRef>
              <c:f>'D13'!$L$10:$L$30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'D13'!$A$10:$A$30</c:f>
              <c:strCache/>
            </c:strRef>
          </c:cat>
          <c:val>
            <c:numRef>
              <c:f>'D13'!$J$10:$J$30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'D13'!$A$10:$A$30</c:f>
              <c:strCache/>
            </c:strRef>
          </c:cat>
          <c:val>
            <c:numRef>
              <c:f>'D13'!$M$10:$M$30</c:f>
              <c:numCache/>
            </c:numRef>
          </c:val>
          <c:shape val="box"/>
        </c:ser>
        <c:overlap val="100"/>
        <c:gapWidth val="0"/>
        <c:shape val="box"/>
        <c:axId val="59060222"/>
        <c:axId val="61779951"/>
      </c:bar3DChart>
      <c:catAx>
        <c:axId val="5906022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61779951"/>
        <c:crosses val="autoZero"/>
        <c:auto val="1"/>
        <c:lblOffset val="100"/>
        <c:tickLblSkip val="1"/>
        <c:noMultiLvlLbl val="0"/>
      </c:catAx>
      <c:valAx>
        <c:axId val="61779951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5906022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"/>
          <c:y val="0.93475"/>
          <c:w val="0.713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'D14'!$I$3</c:f>
        </c:strRef>
      </c:tx>
      <c:layout>
        <c:manualLayout>
          <c:xMode val="factor"/>
          <c:yMode val="factor"/>
          <c:x val="0.09125"/>
          <c:y val="-0.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76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58"/>
          <c:w val="0.88575"/>
          <c:h val="0.7372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'D14'!$A$10:$A$30</c:f>
              <c:strCache/>
            </c:strRef>
          </c:cat>
          <c:val>
            <c:numRef>
              <c:f>'D14'!$I$10:$I$30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'D14'!$A$10:$A$30</c:f>
              <c:strCache/>
            </c:strRef>
          </c:cat>
          <c:val>
            <c:numRef>
              <c:f>'D14'!$L$10:$L$30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'D14'!$A$10:$A$30</c:f>
              <c:strCache/>
            </c:strRef>
          </c:cat>
          <c:val>
            <c:numRef>
              <c:f>'D14'!$J$10:$J$30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'D14'!$A$10:$A$30</c:f>
              <c:strCache/>
            </c:strRef>
          </c:cat>
          <c:val>
            <c:numRef>
              <c:f>'D14'!$M$10:$M$30</c:f>
              <c:numCache/>
            </c:numRef>
          </c:val>
          <c:shape val="box"/>
        </c:ser>
        <c:overlap val="100"/>
        <c:gapWidth val="0"/>
        <c:shape val="box"/>
        <c:axId val="19148648"/>
        <c:axId val="38120105"/>
      </c:bar3DChart>
      <c:catAx>
        <c:axId val="1914864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38120105"/>
        <c:crosses val="autoZero"/>
        <c:auto val="1"/>
        <c:lblOffset val="100"/>
        <c:tickLblSkip val="1"/>
        <c:noMultiLvlLbl val="0"/>
      </c:catAx>
      <c:valAx>
        <c:axId val="38120105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914864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5"/>
          <c:y val="0.93475"/>
          <c:w val="0.716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'D15'!$I$3</c:f>
        </c:strRef>
      </c:tx>
      <c:layout>
        <c:manualLayout>
          <c:xMode val="factor"/>
          <c:yMode val="factor"/>
          <c:x val="0.0942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0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8"/>
          <c:w val="0.88575"/>
          <c:h val="0.7357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'D15'!$A$10:$A$30</c:f>
              <c:strCache/>
            </c:strRef>
          </c:cat>
          <c:val>
            <c:numRef>
              <c:f>'D15'!$I$10:$I$30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'D15'!$A$10:$A$30</c:f>
              <c:strCache/>
            </c:strRef>
          </c:cat>
          <c:val>
            <c:numRef>
              <c:f>'D15'!$L$10:$L$30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'D15'!$A$10:$A$30</c:f>
              <c:strCache/>
            </c:strRef>
          </c:cat>
          <c:val>
            <c:numRef>
              <c:f>'D15'!$J$10:$J$30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'D15'!$A$10:$A$30</c:f>
              <c:strCache/>
            </c:strRef>
          </c:cat>
          <c:val>
            <c:numRef>
              <c:f>'D15'!$M$10:$M$30</c:f>
              <c:numCache/>
            </c:numRef>
          </c:val>
          <c:shape val="box"/>
        </c:ser>
        <c:overlap val="100"/>
        <c:gapWidth val="0"/>
        <c:shape val="box"/>
        <c:axId val="7536626"/>
        <c:axId val="720771"/>
      </c:bar3DChart>
      <c:catAx>
        <c:axId val="753662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720771"/>
        <c:crosses val="autoZero"/>
        <c:auto val="1"/>
        <c:lblOffset val="100"/>
        <c:tickLblSkip val="1"/>
        <c:noMultiLvlLbl val="0"/>
      </c:catAx>
      <c:valAx>
        <c:axId val="720771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753662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25"/>
          <c:y val="0.93475"/>
          <c:w val="0.713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'D16'!$I$3</c:f>
        </c:strRef>
      </c:tx>
      <c:layout>
        <c:manualLayout>
          <c:xMode val="factor"/>
          <c:yMode val="factor"/>
          <c:x val="0.091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79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775"/>
          <c:w val="0.88575"/>
          <c:h val="0.7357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'D16'!$A$10:$A$30</c:f>
              <c:strCache/>
            </c:strRef>
          </c:cat>
          <c:val>
            <c:numRef>
              <c:f>'D16'!$I$10:$I$30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'D16'!$A$10:$A$30</c:f>
              <c:strCache/>
            </c:strRef>
          </c:cat>
          <c:val>
            <c:numRef>
              <c:f>'D16'!$L$10:$L$30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'D16'!$A$10:$A$30</c:f>
              <c:strCache/>
            </c:strRef>
          </c:cat>
          <c:val>
            <c:numRef>
              <c:f>'D16'!$J$10:$J$30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'D16'!$A$10:$A$30</c:f>
              <c:strCache/>
            </c:strRef>
          </c:cat>
          <c:val>
            <c:numRef>
              <c:f>'D16'!$M$10:$M$30</c:f>
              <c:numCache/>
            </c:numRef>
          </c:val>
          <c:shape val="box"/>
        </c:ser>
        <c:overlap val="100"/>
        <c:gapWidth val="0"/>
        <c:shape val="box"/>
        <c:axId val="6486940"/>
        <c:axId val="58382461"/>
      </c:bar3DChart>
      <c:catAx>
        <c:axId val="648694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58382461"/>
        <c:crosses val="autoZero"/>
        <c:auto val="1"/>
        <c:lblOffset val="100"/>
        <c:tickLblSkip val="1"/>
        <c:noMultiLvlLbl val="0"/>
      </c:catAx>
      <c:valAx>
        <c:axId val="58382461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648694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25"/>
          <c:y val="0.935"/>
          <c:w val="0.713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'D17'!$I$3</c:f>
        </c:strRef>
      </c:tx>
      <c:layout>
        <c:manualLayout>
          <c:xMode val="factor"/>
          <c:yMode val="factor"/>
          <c:x val="0.0892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7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5775"/>
          <c:w val="0.88575"/>
          <c:h val="0.7342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'D17'!$A$10:$A$30</c:f>
              <c:strCache/>
            </c:strRef>
          </c:cat>
          <c:val>
            <c:numRef>
              <c:f>'D17'!$I$10:$I$30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'D17'!$A$10:$A$30</c:f>
              <c:strCache/>
            </c:strRef>
          </c:cat>
          <c:val>
            <c:numRef>
              <c:f>'D17'!$L$10:$L$30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'D17'!$A$10:$A$30</c:f>
              <c:strCache/>
            </c:strRef>
          </c:cat>
          <c:val>
            <c:numRef>
              <c:f>'D17'!$J$10:$J$30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'D17'!$A$10:$A$30</c:f>
              <c:strCache/>
            </c:strRef>
          </c:cat>
          <c:val>
            <c:numRef>
              <c:f>'D17'!$M$10:$M$30</c:f>
              <c:numCache/>
            </c:numRef>
          </c:val>
          <c:shape val="box"/>
        </c:ser>
        <c:overlap val="100"/>
        <c:gapWidth val="0"/>
        <c:shape val="box"/>
        <c:axId val="55680102"/>
        <c:axId val="31358871"/>
      </c:bar3DChart>
      <c:catAx>
        <c:axId val="5568010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31358871"/>
        <c:crosses val="autoZero"/>
        <c:auto val="1"/>
        <c:lblOffset val="100"/>
        <c:tickLblSkip val="1"/>
        <c:noMultiLvlLbl val="0"/>
      </c:catAx>
      <c:valAx>
        <c:axId val="31358871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5568010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25"/>
          <c:y val="0.935"/>
          <c:w val="0.7147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MM!$I$3</c:f>
        </c:strRef>
      </c:tx>
      <c:layout>
        <c:manualLayout>
          <c:xMode val="factor"/>
          <c:yMode val="factor"/>
          <c:x val="0.0915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7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625"/>
          <c:w val="0.88625"/>
          <c:h val="0.728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MM!$A$10:$A$30</c:f>
              <c:strCache/>
            </c:strRef>
          </c:cat>
          <c:val>
            <c:numRef>
              <c:f>MM!$I$10:$I$30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MM!$A$10:$A$30</c:f>
              <c:strCache/>
            </c:strRef>
          </c:cat>
          <c:val>
            <c:numRef>
              <c:f>MM!$L$10:$L$30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MM!$A$10:$A$30</c:f>
              <c:strCache/>
            </c:strRef>
          </c:cat>
          <c:val>
            <c:numRef>
              <c:f>MM!$J$10:$J$30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MM!$A$10:$A$30</c:f>
              <c:strCache/>
            </c:strRef>
          </c:cat>
          <c:val>
            <c:numRef>
              <c:f>MM!$M$10:$M$30</c:f>
              <c:numCache/>
            </c:numRef>
          </c:val>
          <c:shape val="box"/>
        </c:ser>
        <c:overlap val="100"/>
        <c:gapWidth val="0"/>
        <c:shape val="box"/>
        <c:axId val="58071036"/>
        <c:axId val="52877277"/>
      </c:bar3DChart>
      <c:catAx>
        <c:axId val="5807103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52877277"/>
        <c:crosses val="autoZero"/>
        <c:auto val="1"/>
        <c:lblOffset val="100"/>
        <c:tickLblSkip val="1"/>
        <c:noMultiLvlLbl val="0"/>
      </c:catAx>
      <c:valAx>
        <c:axId val="52877277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5807103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6"/>
          <c:y val="0.933"/>
          <c:w val="0.70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'D18'!$I$3</c:f>
        </c:strRef>
      </c:tx>
      <c:layout>
        <c:manualLayout>
          <c:xMode val="factor"/>
          <c:yMode val="factor"/>
          <c:x val="0.0952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1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585"/>
          <c:w val="0.8855"/>
          <c:h val="0.73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'D18'!$A$10:$A$30</c:f>
              <c:strCache/>
            </c:strRef>
          </c:cat>
          <c:val>
            <c:numRef>
              <c:f>'D18'!$I$10:$I$30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'D18'!$A$10:$A$30</c:f>
              <c:strCache/>
            </c:strRef>
          </c:cat>
          <c:val>
            <c:numRef>
              <c:f>'D18'!$L$10:$L$30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'D18'!$A$10:$A$30</c:f>
              <c:strCache/>
            </c:strRef>
          </c:cat>
          <c:val>
            <c:numRef>
              <c:f>'D18'!$J$10:$J$30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'D18'!$A$10:$A$30</c:f>
              <c:strCache/>
            </c:strRef>
          </c:cat>
          <c:val>
            <c:numRef>
              <c:f>'D18'!$M$10:$M$30</c:f>
              <c:numCache/>
            </c:numRef>
          </c:val>
          <c:shape val="box"/>
        </c:ser>
        <c:overlap val="100"/>
        <c:gapWidth val="0"/>
        <c:shape val="box"/>
        <c:axId val="13794384"/>
        <c:axId val="57040593"/>
      </c:bar3DChart>
      <c:catAx>
        <c:axId val="1379438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57040593"/>
        <c:crosses val="autoZero"/>
        <c:auto val="1"/>
        <c:lblOffset val="100"/>
        <c:tickLblSkip val="1"/>
        <c:noMultiLvlLbl val="0"/>
      </c:catAx>
      <c:valAx>
        <c:axId val="57040593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379438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93475"/>
          <c:w val="0.7197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'D19'!$I$3</c:f>
        </c:strRef>
      </c:tx>
      <c:layout>
        <c:manualLayout>
          <c:xMode val="factor"/>
          <c:yMode val="factor"/>
          <c:x val="0.0907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1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775"/>
          <c:w val="0.88575"/>
          <c:h val="0.7357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'D19'!$A$10:$A$30</c:f>
              <c:strCache/>
            </c:strRef>
          </c:cat>
          <c:val>
            <c:numRef>
              <c:f>'D19'!$I$10:$I$30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'D19'!$A$10:$A$30</c:f>
              <c:strCache/>
            </c:strRef>
          </c:cat>
          <c:val>
            <c:numRef>
              <c:f>'D19'!$L$10:$L$30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'D19'!$A$10:$A$30</c:f>
              <c:strCache/>
            </c:strRef>
          </c:cat>
          <c:val>
            <c:numRef>
              <c:f>'D19'!$J$10:$J$30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'D19'!$A$10:$A$30</c:f>
              <c:strCache/>
            </c:strRef>
          </c:cat>
          <c:val>
            <c:numRef>
              <c:f>'D19'!$M$10:$M$30</c:f>
              <c:numCache/>
            </c:numRef>
          </c:val>
          <c:shape val="box"/>
        </c:ser>
        <c:overlap val="100"/>
        <c:gapWidth val="0"/>
        <c:shape val="box"/>
        <c:axId val="43603290"/>
        <c:axId val="56885291"/>
      </c:bar3DChart>
      <c:catAx>
        <c:axId val="4360329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56885291"/>
        <c:crosses val="autoZero"/>
        <c:auto val="1"/>
        <c:lblOffset val="100"/>
        <c:tickLblSkip val="1"/>
        <c:noMultiLvlLbl val="0"/>
      </c:catAx>
      <c:valAx>
        <c:axId val="56885291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4360329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075"/>
          <c:y val="0.935"/>
          <c:w val="0.7122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'D20'!$I$3</c:f>
        </c:strRef>
      </c:tx>
      <c:layout>
        <c:manualLayout>
          <c:xMode val="factor"/>
          <c:yMode val="factor"/>
          <c:x val="0.091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0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8"/>
          <c:w val="0.88575"/>
          <c:h val="0.7357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'D20'!$A$10:$A$30</c:f>
              <c:strCache/>
            </c:strRef>
          </c:cat>
          <c:val>
            <c:numRef>
              <c:f>'D20'!$I$10:$I$30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'D20'!$A$10:$A$30</c:f>
              <c:strCache/>
            </c:strRef>
          </c:cat>
          <c:val>
            <c:numRef>
              <c:f>'D20'!$L$10:$L$30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'D20'!$A$10:$A$30</c:f>
              <c:strCache/>
            </c:strRef>
          </c:cat>
          <c:val>
            <c:numRef>
              <c:f>'D20'!$J$10:$J$30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'D20'!$A$10:$A$30</c:f>
              <c:strCache/>
            </c:strRef>
          </c:cat>
          <c:val>
            <c:numRef>
              <c:f>'D20'!$M$10:$M$30</c:f>
              <c:numCache/>
            </c:numRef>
          </c:val>
          <c:shape val="box"/>
        </c:ser>
        <c:overlap val="100"/>
        <c:gapWidth val="0"/>
        <c:shape val="box"/>
        <c:axId val="42205572"/>
        <c:axId val="44305829"/>
      </c:bar3DChart>
      <c:catAx>
        <c:axId val="4220557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44305829"/>
        <c:crosses val="autoZero"/>
        <c:auto val="1"/>
        <c:lblOffset val="100"/>
        <c:tickLblSkip val="1"/>
        <c:noMultiLvlLbl val="0"/>
      </c:catAx>
      <c:valAx>
        <c:axId val="44305829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4220557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"/>
          <c:y val="0.93475"/>
          <c:w val="0.713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'D21'!$I$3</c:f>
        </c:strRef>
      </c:tx>
      <c:layout>
        <c:manualLayout>
          <c:xMode val="factor"/>
          <c:yMode val="factor"/>
          <c:x val="0.091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1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8"/>
          <c:w val="0.88575"/>
          <c:h val="0.7357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'D21'!$A$10:$A$30</c:f>
              <c:strCache/>
            </c:strRef>
          </c:cat>
          <c:val>
            <c:numRef>
              <c:f>'D21'!$I$10:$I$30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'D21'!$A$10:$A$30</c:f>
              <c:strCache/>
            </c:strRef>
          </c:cat>
          <c:val>
            <c:numRef>
              <c:f>'D21'!$L$10:$L$30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'D21'!$A$10:$A$30</c:f>
              <c:strCache/>
            </c:strRef>
          </c:cat>
          <c:val>
            <c:numRef>
              <c:f>'D21'!$J$10:$J$30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'D21'!$A$10:$A$30</c:f>
              <c:strCache/>
            </c:strRef>
          </c:cat>
          <c:val>
            <c:numRef>
              <c:f>'D21'!$M$10:$M$30</c:f>
              <c:numCache/>
            </c:numRef>
          </c:val>
          <c:shape val="box"/>
        </c:ser>
        <c:overlap val="100"/>
        <c:gapWidth val="0"/>
        <c:shape val="box"/>
        <c:axId val="63208142"/>
        <c:axId val="32002367"/>
      </c:bar3DChart>
      <c:catAx>
        <c:axId val="6320814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32002367"/>
        <c:crosses val="autoZero"/>
        <c:auto val="1"/>
        <c:lblOffset val="100"/>
        <c:tickLblSkip val="1"/>
        <c:noMultiLvlLbl val="0"/>
      </c:catAx>
      <c:valAx>
        <c:axId val="32002367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6320814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"/>
          <c:y val="0.93475"/>
          <c:w val="0.713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'DO1'!$I$3</c:f>
        </c:strRef>
      </c:tx>
      <c:layout>
        <c:manualLayout>
          <c:xMode val="factor"/>
          <c:yMode val="factor"/>
          <c:x val="0.0925"/>
          <c:y val="-0.01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77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525"/>
          <c:w val="0.88575"/>
          <c:h val="0.7392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'DO1'!$A$10:$A$30</c:f>
              <c:strCache/>
            </c:strRef>
          </c:cat>
          <c:val>
            <c:numRef>
              <c:f>'DO1'!$I$10:$I$30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'DO1'!$A$10:$A$30</c:f>
              <c:strCache/>
            </c:strRef>
          </c:cat>
          <c:val>
            <c:numRef>
              <c:f>'DO1'!$L$10:$L$30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'DO1'!$A$10:$A$30</c:f>
              <c:strCache/>
            </c:strRef>
          </c:cat>
          <c:val>
            <c:numRef>
              <c:f>'DO1'!$J$10:$J$30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'DO1'!$A$10:$A$30</c:f>
              <c:strCache/>
            </c:strRef>
          </c:cat>
          <c:val>
            <c:numRef>
              <c:f>'DO1'!$M$10:$M$30</c:f>
              <c:numCache/>
            </c:numRef>
          </c:val>
          <c:shape val="box"/>
        </c:ser>
        <c:overlap val="100"/>
        <c:gapWidth val="0"/>
        <c:shape val="box"/>
        <c:axId val="6133446"/>
        <c:axId val="55201015"/>
      </c:bar3DChart>
      <c:catAx>
        <c:axId val="613344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55201015"/>
        <c:crosses val="autoZero"/>
        <c:auto val="1"/>
        <c:lblOffset val="100"/>
        <c:tickLblSkip val="1"/>
        <c:noMultiLvlLbl val="0"/>
      </c:catAx>
      <c:valAx>
        <c:axId val="55201015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613344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"/>
          <c:y val="0.936"/>
          <c:w val="0.713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'D02'!$I$3</c:f>
        </c:strRef>
      </c:tx>
      <c:layout>
        <c:manualLayout>
          <c:xMode val="factor"/>
          <c:yMode val="factor"/>
          <c:x val="0.092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375"/>
          <c:w val="0.88575"/>
          <c:h val="0.7417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'D02'!$A$10:$A$30</c:f>
              <c:strCache/>
            </c:strRef>
          </c:cat>
          <c:val>
            <c:numRef>
              <c:f>'D02'!$I$10:$I$30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'D02'!$A$10:$A$30</c:f>
              <c:strCache/>
            </c:strRef>
          </c:cat>
          <c:val>
            <c:numRef>
              <c:f>'D02'!$L$10:$L$30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'D02'!$A$10:$A$30</c:f>
              <c:strCache/>
            </c:strRef>
          </c:cat>
          <c:val>
            <c:numRef>
              <c:f>'D02'!$J$10:$J$30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'D02'!$A$10:$A$30</c:f>
              <c:strCache/>
            </c:strRef>
          </c:cat>
          <c:val>
            <c:numRef>
              <c:f>'D02'!$M$10:$M$30</c:f>
              <c:numCache/>
            </c:numRef>
          </c:val>
          <c:shape val="box"/>
        </c:ser>
        <c:overlap val="100"/>
        <c:gapWidth val="0"/>
        <c:shape val="box"/>
        <c:axId val="27047088"/>
        <c:axId val="42097201"/>
      </c:bar3DChart>
      <c:catAx>
        <c:axId val="2704708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42097201"/>
        <c:crosses val="autoZero"/>
        <c:auto val="1"/>
        <c:lblOffset val="100"/>
        <c:tickLblSkip val="1"/>
        <c:noMultiLvlLbl val="0"/>
      </c:catAx>
      <c:valAx>
        <c:axId val="42097201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2704708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25"/>
          <c:y val="0.9365"/>
          <c:w val="0.71225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'D03'!$I$3</c:f>
        </c:strRef>
      </c:tx>
      <c:layout>
        <c:manualLayout>
          <c:xMode val="factor"/>
          <c:yMode val="factor"/>
          <c:x val="0.0907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0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725"/>
          <c:w val="0.88575"/>
          <c:h val="0.737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'D03'!$A$10:$A$30</c:f>
              <c:strCache/>
            </c:strRef>
          </c:cat>
          <c:val>
            <c:numRef>
              <c:f>'D03'!$I$10:$I$30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'D03'!$A$10:$A$30</c:f>
              <c:strCache/>
            </c:strRef>
          </c:cat>
          <c:val>
            <c:numRef>
              <c:f>'D03'!$L$10:$L$30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'D03'!$A$10:$A$30</c:f>
              <c:strCache/>
            </c:strRef>
          </c:cat>
          <c:val>
            <c:numRef>
              <c:f>'D03'!$J$10:$J$30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'D03'!$A$10:$A$30</c:f>
              <c:strCache/>
            </c:strRef>
          </c:cat>
          <c:val>
            <c:numRef>
              <c:f>'D03'!$M$10:$M$30</c:f>
              <c:numCache/>
            </c:numRef>
          </c:val>
          <c:shape val="box"/>
        </c:ser>
        <c:overlap val="100"/>
        <c:gapWidth val="0"/>
        <c:shape val="box"/>
        <c:axId val="43330490"/>
        <c:axId val="54430091"/>
      </c:bar3DChart>
      <c:catAx>
        <c:axId val="4333049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54430091"/>
        <c:crosses val="autoZero"/>
        <c:auto val="1"/>
        <c:lblOffset val="100"/>
        <c:tickLblSkip val="1"/>
        <c:noMultiLvlLbl val="0"/>
      </c:catAx>
      <c:valAx>
        <c:axId val="54430091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4333049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25"/>
          <c:y val="0.93525"/>
          <c:w val="0.712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'D04'!$I$3</c:f>
        </c:strRef>
      </c:tx>
      <c:layout>
        <c:manualLayout>
          <c:xMode val="factor"/>
          <c:yMode val="factor"/>
          <c:x val="0.089"/>
          <c:y val="-0.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1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8"/>
          <c:w val="0.88575"/>
          <c:h val="0.7357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'D04'!$A$10:$A$30</c:f>
              <c:strCache/>
            </c:strRef>
          </c:cat>
          <c:val>
            <c:numRef>
              <c:f>'D04'!$I$10:$I$30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'D04'!$A$10:$A$30</c:f>
              <c:strCache/>
            </c:strRef>
          </c:cat>
          <c:val>
            <c:numRef>
              <c:f>'D04'!$L$10:$L$30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'D04'!$A$10:$A$30</c:f>
              <c:strCache/>
            </c:strRef>
          </c:cat>
          <c:val>
            <c:numRef>
              <c:f>'D04'!$J$10:$J$30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'D04'!$A$10:$A$30</c:f>
              <c:strCache/>
            </c:strRef>
          </c:cat>
          <c:val>
            <c:numRef>
              <c:f>'D04'!$M$10:$M$30</c:f>
              <c:numCache/>
            </c:numRef>
          </c:val>
          <c:shape val="box"/>
        </c:ser>
        <c:overlap val="100"/>
        <c:gapWidth val="0"/>
        <c:shape val="box"/>
        <c:axId val="20108772"/>
        <c:axId val="46761221"/>
      </c:bar3DChart>
      <c:catAx>
        <c:axId val="2010877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46761221"/>
        <c:crosses val="autoZero"/>
        <c:auto val="1"/>
        <c:lblOffset val="100"/>
        <c:tickLblSkip val="1"/>
        <c:noMultiLvlLbl val="0"/>
      </c:catAx>
      <c:valAx>
        <c:axId val="46761221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2010877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075"/>
          <c:y val="0.93475"/>
          <c:w val="0.7122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'D05'!$I$3</c:f>
        </c:strRef>
      </c:tx>
      <c:layout>
        <c:manualLayout>
          <c:xMode val="factor"/>
          <c:yMode val="factor"/>
          <c:x val="0.0945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8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625"/>
          <c:w val="0.88575"/>
          <c:h val="0.728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'D05'!$A$10:$A$30</c:f>
              <c:strCache/>
            </c:strRef>
          </c:cat>
          <c:val>
            <c:numRef>
              <c:f>'D05'!$I$10:$I$30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'D05'!$A$10:$A$30</c:f>
              <c:strCache/>
            </c:strRef>
          </c:cat>
          <c:val>
            <c:numRef>
              <c:f>'D05'!$L$10:$L$30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'D05'!$A$10:$A$30</c:f>
              <c:strCache/>
            </c:strRef>
          </c:cat>
          <c:val>
            <c:numRef>
              <c:f>'D05'!$J$10:$J$30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'D05'!$A$10:$A$30</c:f>
              <c:strCache/>
            </c:strRef>
          </c:cat>
          <c:val>
            <c:numRef>
              <c:f>'D05'!$M$10:$M$30</c:f>
              <c:numCache/>
            </c:numRef>
          </c:val>
          <c:shape val="box"/>
        </c:ser>
        <c:overlap val="100"/>
        <c:gapWidth val="0"/>
        <c:shape val="box"/>
        <c:axId val="18197806"/>
        <c:axId val="29562527"/>
      </c:bar3DChart>
      <c:catAx>
        <c:axId val="1819780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29562527"/>
        <c:crosses val="autoZero"/>
        <c:auto val="1"/>
        <c:lblOffset val="100"/>
        <c:tickLblSkip val="1"/>
        <c:noMultiLvlLbl val="0"/>
      </c:catAx>
      <c:valAx>
        <c:axId val="29562527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819780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25"/>
          <c:y val="0.933"/>
          <c:w val="0.7147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'D06'!$I$3</c:f>
        </c:strRef>
      </c:tx>
      <c:layout>
        <c:manualLayout>
          <c:xMode val="factor"/>
          <c:yMode val="factor"/>
          <c:x val="0.089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3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75"/>
          <c:w val="0.88575"/>
          <c:h val="0.7352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'D06'!$A$10:$A$30</c:f>
              <c:strCache/>
            </c:strRef>
          </c:cat>
          <c:val>
            <c:numRef>
              <c:f>'D06'!$I$10:$I$30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'D06'!$A$10:$A$30</c:f>
              <c:strCache/>
            </c:strRef>
          </c:cat>
          <c:val>
            <c:numRef>
              <c:f>'D06'!$L$10:$L$30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'D06'!$A$10:$A$30</c:f>
              <c:strCache/>
            </c:strRef>
          </c:cat>
          <c:val>
            <c:numRef>
              <c:f>'D06'!$J$10:$J$30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'D06'!$A$10:$A$30</c:f>
              <c:strCache/>
            </c:strRef>
          </c:cat>
          <c:val>
            <c:numRef>
              <c:f>'D06'!$M$10:$M$30</c:f>
              <c:numCache/>
            </c:numRef>
          </c:val>
          <c:shape val="box"/>
        </c:ser>
        <c:overlap val="100"/>
        <c:gapWidth val="0"/>
        <c:shape val="box"/>
        <c:axId val="64736152"/>
        <c:axId val="45754457"/>
      </c:bar3DChart>
      <c:catAx>
        <c:axId val="6473615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45754457"/>
        <c:crosses val="autoZero"/>
        <c:auto val="1"/>
        <c:lblOffset val="100"/>
        <c:tickLblSkip val="1"/>
        <c:noMultiLvlLbl val="0"/>
      </c:catAx>
      <c:valAx>
        <c:axId val="45754457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6473615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075"/>
          <c:y val="0.935"/>
          <c:w val="0.7122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'D07'!$I$3</c:f>
        </c:strRef>
      </c:tx>
      <c:layout>
        <c:manualLayout>
          <c:xMode val="factor"/>
          <c:yMode val="factor"/>
          <c:x val="0.091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79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8"/>
          <c:w val="0.88575"/>
          <c:h val="0.7357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'D07'!$A$10:$A$30</c:f>
              <c:strCache/>
            </c:strRef>
          </c:cat>
          <c:val>
            <c:numRef>
              <c:f>'D07'!$I$10:$I$30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'D07'!$A$10:$A$30</c:f>
              <c:strCache/>
            </c:strRef>
          </c:cat>
          <c:val>
            <c:numRef>
              <c:f>'D07'!$L$10:$L$30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'D07'!$A$10:$A$30</c:f>
              <c:strCache/>
            </c:strRef>
          </c:cat>
          <c:val>
            <c:numRef>
              <c:f>'D07'!$J$10:$J$30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'D07'!$A$10:$A$30</c:f>
              <c:strCache/>
            </c:strRef>
          </c:cat>
          <c:val>
            <c:numRef>
              <c:f>'D07'!$M$10:$M$30</c:f>
              <c:numCache/>
            </c:numRef>
          </c:val>
          <c:shape val="box"/>
        </c:ser>
        <c:overlap val="100"/>
        <c:gapWidth val="0"/>
        <c:shape val="box"/>
        <c:axId val="9136930"/>
        <c:axId val="15123507"/>
      </c:bar3DChart>
      <c:catAx>
        <c:axId val="913693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5123507"/>
        <c:crosses val="autoZero"/>
        <c:auto val="1"/>
        <c:lblOffset val="100"/>
        <c:tickLblSkip val="1"/>
        <c:noMultiLvlLbl val="0"/>
      </c:catAx>
      <c:valAx>
        <c:axId val="15123507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913693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"/>
          <c:y val="0.93475"/>
          <c:w val="0.713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38100</xdr:rowOff>
    </xdr:from>
    <xdr:to>
      <xdr:col>8</xdr:col>
      <xdr:colOff>419100</xdr:colOff>
      <xdr:row>19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1495425"/>
          <a:ext cx="6467475" cy="1638300"/>
        </a:xfrm>
        <a:prstGeom prst="rect">
          <a:avLst/>
        </a:prstGeom>
        <a:solidFill>
          <a:srgbClr val="0066CC"/>
        </a:solidFill>
        <a:ln w="38100" cmpd="sng">
          <a:solidFill>
            <a:srgbClr val="0C55A6"/>
          </a:solidFill>
          <a:headEnd type="none"/>
          <a:tailEnd type="none"/>
        </a:ln>
      </xdr:spPr>
      <xdr:txBody>
        <a:bodyPr vertOverflow="clip" wrap="square" lIns="54864" tIns="59436" rIns="54864" bIns="0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CIUDAD DE MADRID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ESTRUCTURA DE LA POBLACIÓN POR NACIONALIDAD, SEXO Y EDAD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(Revisión del Padrón Municipal de Habitantes 
</a:t>
          </a:r>
          <a:r>
            <a:rPr lang="en-US" cap="none" sz="11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a 1 de enero de 2013)</a:t>
          </a:r>
        </a:p>
      </xdr:txBody>
    </xdr:sp>
    <xdr:clientData/>
  </xdr:twoCellAnchor>
  <xdr:twoCellAnchor>
    <xdr:from>
      <xdr:col>1</xdr:col>
      <xdr:colOff>590550</xdr:colOff>
      <xdr:row>0</xdr:row>
      <xdr:rowOff>0</xdr:rowOff>
    </xdr:from>
    <xdr:to>
      <xdr:col>8</xdr:col>
      <xdr:colOff>466725</xdr:colOff>
      <xdr:row>6</xdr:row>
      <xdr:rowOff>123825</xdr:rowOff>
    </xdr:to>
    <xdr:grpSp>
      <xdr:nvGrpSpPr>
        <xdr:cNvPr id="2" name="11 Grupo"/>
        <xdr:cNvGrpSpPr>
          <a:grpSpLocks/>
        </xdr:cNvGrpSpPr>
      </xdr:nvGrpSpPr>
      <xdr:grpSpPr>
        <a:xfrm>
          <a:off x="1352550" y="0"/>
          <a:ext cx="5210175" cy="1095375"/>
          <a:chOff x="6705600" y="1628776"/>
          <a:chExt cx="5353050" cy="991745"/>
        </a:xfrm>
        <a:solidFill>
          <a:srgbClr val="FFFFFF"/>
        </a:solidFill>
      </xdr:grpSpPr>
      <xdr:grpSp>
        <xdr:nvGrpSpPr>
          <xdr:cNvPr id="3" name="5 Grupo"/>
          <xdr:cNvGrpSpPr>
            <a:grpSpLocks/>
          </xdr:cNvGrpSpPr>
        </xdr:nvGrpSpPr>
        <xdr:grpSpPr>
          <a:xfrm>
            <a:off x="6705600" y="2354485"/>
            <a:ext cx="5353050" cy="266036"/>
            <a:chOff x="74712" y="5521011"/>
            <a:chExt cx="6192738" cy="308298"/>
          </a:xfrm>
          <a:solidFill>
            <a:srgbClr val="FFFFFF"/>
          </a:solidFill>
        </xdr:grpSpPr>
        <xdr:sp>
          <xdr:nvSpPr>
            <xdr:cNvPr id="4" name="7 Rectángulo"/>
            <xdr:cNvSpPr>
              <a:spLocks/>
            </xdr:cNvSpPr>
          </xdr:nvSpPr>
          <xdr:spPr>
            <a:xfrm>
              <a:off x="74712" y="5519625"/>
              <a:ext cx="4108882" cy="309762"/>
            </a:xfrm>
            <a:prstGeom prst="rect">
              <a:avLst/>
            </a:prstGeom>
            <a:solidFill>
              <a:srgbClr val="0070C0"/>
            </a:solidFill>
            <a:ln w="25400" cmpd="sng">
              <a:noFill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FFFFFF"/>
                  </a:solidFill>
                </a:rPr>
                <a:t>Área de Gobierno</a:t>
              </a:r>
              <a:r>
                <a:rPr lang="en-US" cap="none" sz="800" b="1" i="0" u="none" baseline="0">
                  <a:solidFill>
                    <a:srgbClr val="FFFFFF"/>
                  </a:solidFill>
                </a:rPr>
                <a:t> de </a:t>
              </a:r>
              <a:r>
                <a:rPr lang="en-US" cap="none" sz="800" b="1" i="0" u="none" baseline="0">
                  <a:solidFill>
                    <a:srgbClr val="FFFFFF"/>
                  </a:solidFill>
                </a:rPr>
                <a:t>Economía,</a:t>
              </a:r>
              <a:r>
                <a:rPr lang="en-US" cap="none" sz="800" b="1" i="0" u="none" baseline="0">
                  <a:solidFill>
                    <a:srgbClr val="FFFFFF"/>
                  </a:solidFill>
                </a:rPr>
                <a:t> Hacienda y Administración Pública</a:t>
              </a:r>
            </a:p>
          </xdr:txBody>
        </xdr:sp>
        <xdr:sp>
          <xdr:nvSpPr>
            <xdr:cNvPr id="5" name="8 Rectángulo"/>
            <xdr:cNvSpPr>
              <a:spLocks/>
            </xdr:cNvSpPr>
          </xdr:nvSpPr>
          <xdr:spPr>
            <a:xfrm>
              <a:off x="4183594" y="5519625"/>
              <a:ext cx="2083856" cy="309762"/>
            </a:xfrm>
            <a:prstGeom prst="rect">
              <a:avLst/>
            </a:prstGeom>
            <a:solidFill>
              <a:srgbClr val="0070C0"/>
            </a:solidFill>
            <a:ln w="25400" cmpd="sng">
              <a:noFill/>
            </a:ln>
          </xdr:spPr>
          <xdr:txBody>
            <a:bodyPr vertOverflow="clip" wrap="square" anchor="ctr"/>
            <a:p>
              <a:pPr algn="r">
                <a:defRPr/>
              </a:pPr>
              <a:r>
                <a:rPr lang="en-US" cap="none" sz="800" b="1" i="0" u="none" baseline="0">
                  <a:solidFill>
                    <a:srgbClr val="FFFFFF"/>
                  </a:solidFill>
                </a:rPr>
                <a:t>Dirección</a:t>
              </a:r>
              <a:r>
                <a:rPr lang="en-US" cap="none" sz="800" b="1" i="0" u="none" baseline="0">
                  <a:solidFill>
                    <a:srgbClr val="FFFFFF"/>
                  </a:solidFill>
                </a:rPr>
                <a:t> General de Estadística</a:t>
              </a:r>
            </a:p>
          </xdr:txBody>
        </xdr:sp>
      </xdr:grpSp>
      <xdr:sp>
        <xdr:nvSpPr>
          <xdr:cNvPr id="6" name="6 Rectángulo"/>
          <xdr:cNvSpPr>
            <a:spLocks/>
          </xdr:cNvSpPr>
        </xdr:nvSpPr>
        <xdr:spPr>
          <a:xfrm>
            <a:off x="6705600" y="1628776"/>
            <a:ext cx="5353050" cy="741577"/>
          </a:xfrm>
          <a:prstGeom prst="rect">
            <a:avLst/>
          </a:prstGeom>
          <a:solidFill>
            <a:srgbClr val="0070C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5400" b="1" i="0" u="none" baseline="0">
                <a:solidFill>
                  <a:srgbClr val="FFFFFF"/>
                </a:solidFill>
              </a:rPr>
              <a:t>madrid datos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6</xdr:row>
      <xdr:rowOff>133350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9</xdr:row>
      <xdr:rowOff>38100</xdr:rowOff>
    </xdr:from>
    <xdr:to>
      <xdr:col>8</xdr:col>
      <xdr:colOff>419100</xdr:colOff>
      <xdr:row>19</xdr:row>
      <xdr:rowOff>57150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47625" y="1495425"/>
          <a:ext cx="6467475" cy="1638300"/>
        </a:xfrm>
        <a:prstGeom prst="rect">
          <a:avLst/>
        </a:prstGeom>
        <a:solidFill>
          <a:srgbClr val="0066CC"/>
        </a:solidFill>
        <a:ln w="38100" cmpd="sng">
          <a:solidFill>
            <a:srgbClr val="0C55A6"/>
          </a:solidFill>
          <a:headEnd type="none"/>
          <a:tailEnd type="none"/>
        </a:ln>
      </xdr:spPr>
      <xdr:txBody>
        <a:bodyPr vertOverflow="clip" wrap="square" lIns="54864" tIns="59436" rIns="54864" bIns="0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CIUDAD DE MADRID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ESTRUCTURA DE LA POBLACIÓN POR NACIONALIDAD, SEXO Y EDAD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(Revisión del Padrón Municipal de Habitantes 
</a:t>
          </a:r>
          <a:r>
            <a:rPr lang="en-US" cap="none" sz="11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a 1 de enero de 2014)</a:t>
          </a:r>
        </a:p>
      </xdr:txBody>
    </xdr:sp>
    <xdr:clientData/>
  </xdr:twoCellAnchor>
  <xdr:twoCellAnchor>
    <xdr:from>
      <xdr:col>1</xdr:col>
      <xdr:colOff>590550</xdr:colOff>
      <xdr:row>0</xdr:row>
      <xdr:rowOff>0</xdr:rowOff>
    </xdr:from>
    <xdr:to>
      <xdr:col>8</xdr:col>
      <xdr:colOff>466725</xdr:colOff>
      <xdr:row>6</xdr:row>
      <xdr:rowOff>123825</xdr:rowOff>
    </xdr:to>
    <xdr:grpSp>
      <xdr:nvGrpSpPr>
        <xdr:cNvPr id="9" name="11 Grupo"/>
        <xdr:cNvGrpSpPr>
          <a:grpSpLocks/>
        </xdr:cNvGrpSpPr>
      </xdr:nvGrpSpPr>
      <xdr:grpSpPr>
        <a:xfrm>
          <a:off x="1352550" y="0"/>
          <a:ext cx="5210175" cy="1095375"/>
          <a:chOff x="6705600" y="1628776"/>
          <a:chExt cx="5353050" cy="991745"/>
        </a:xfrm>
        <a:solidFill>
          <a:srgbClr val="FFFFFF"/>
        </a:solidFill>
      </xdr:grpSpPr>
      <xdr:grpSp>
        <xdr:nvGrpSpPr>
          <xdr:cNvPr id="10" name="5 Grupo"/>
          <xdr:cNvGrpSpPr>
            <a:grpSpLocks/>
          </xdr:cNvGrpSpPr>
        </xdr:nvGrpSpPr>
        <xdr:grpSpPr>
          <a:xfrm>
            <a:off x="6705600" y="2354485"/>
            <a:ext cx="5353050" cy="266036"/>
            <a:chOff x="74712" y="5521011"/>
            <a:chExt cx="6192738" cy="308298"/>
          </a:xfrm>
          <a:solidFill>
            <a:srgbClr val="FFFFFF"/>
          </a:solidFill>
        </xdr:grpSpPr>
        <xdr:sp>
          <xdr:nvSpPr>
            <xdr:cNvPr id="11" name="7 Rectángulo"/>
            <xdr:cNvSpPr>
              <a:spLocks/>
            </xdr:cNvSpPr>
          </xdr:nvSpPr>
          <xdr:spPr>
            <a:xfrm>
              <a:off x="74712" y="5519625"/>
              <a:ext cx="4108882" cy="309762"/>
            </a:xfrm>
            <a:prstGeom prst="rect">
              <a:avLst/>
            </a:prstGeom>
            <a:solidFill>
              <a:srgbClr val="0070C0"/>
            </a:solidFill>
            <a:ln w="25400" cmpd="sng">
              <a:noFill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FFFFFF"/>
                  </a:solidFill>
                </a:rPr>
                <a:t>Área de Gobierno</a:t>
              </a:r>
              <a:r>
                <a:rPr lang="en-US" cap="none" sz="800" b="1" i="0" u="none" baseline="0">
                  <a:solidFill>
                    <a:srgbClr val="FFFFFF"/>
                  </a:solidFill>
                </a:rPr>
                <a:t> de </a:t>
              </a:r>
              <a:r>
                <a:rPr lang="en-US" cap="none" sz="800" b="1" i="0" u="none" baseline="0">
                  <a:solidFill>
                    <a:srgbClr val="FFFFFF"/>
                  </a:solidFill>
                </a:rPr>
                <a:t>Economía,</a:t>
              </a:r>
              <a:r>
                <a:rPr lang="en-US" cap="none" sz="800" b="1" i="0" u="none" baseline="0">
                  <a:solidFill>
                    <a:srgbClr val="FFFFFF"/>
                  </a:solidFill>
                </a:rPr>
                <a:t> Hacienda y Administración Pública</a:t>
              </a:r>
            </a:p>
          </xdr:txBody>
        </xdr:sp>
        <xdr:sp>
          <xdr:nvSpPr>
            <xdr:cNvPr id="12" name="8 Rectángulo"/>
            <xdr:cNvSpPr>
              <a:spLocks/>
            </xdr:cNvSpPr>
          </xdr:nvSpPr>
          <xdr:spPr>
            <a:xfrm>
              <a:off x="4183594" y="5519625"/>
              <a:ext cx="2083856" cy="309762"/>
            </a:xfrm>
            <a:prstGeom prst="rect">
              <a:avLst/>
            </a:prstGeom>
            <a:solidFill>
              <a:srgbClr val="0070C0"/>
            </a:solidFill>
            <a:ln w="25400" cmpd="sng">
              <a:noFill/>
            </a:ln>
          </xdr:spPr>
          <xdr:txBody>
            <a:bodyPr vertOverflow="clip" wrap="square" anchor="ctr"/>
            <a:p>
              <a:pPr algn="r">
                <a:defRPr/>
              </a:pPr>
              <a:r>
                <a:rPr lang="en-US" cap="none" sz="800" b="1" i="0" u="none" baseline="0">
                  <a:solidFill>
                    <a:srgbClr val="FFFFFF"/>
                  </a:solidFill>
                </a:rPr>
                <a:t>Dirección</a:t>
              </a:r>
              <a:r>
                <a:rPr lang="en-US" cap="none" sz="800" b="1" i="0" u="none" baseline="0">
                  <a:solidFill>
                    <a:srgbClr val="FFFFFF"/>
                  </a:solidFill>
                </a:rPr>
                <a:t> General de Estadística</a:t>
              </a:r>
            </a:p>
          </xdr:txBody>
        </xdr:sp>
      </xdr:grpSp>
      <xdr:sp>
        <xdr:nvSpPr>
          <xdr:cNvPr id="13" name="6 Rectángulo"/>
          <xdr:cNvSpPr>
            <a:spLocks/>
          </xdr:cNvSpPr>
        </xdr:nvSpPr>
        <xdr:spPr>
          <a:xfrm>
            <a:off x="6705600" y="1628776"/>
            <a:ext cx="5353050" cy="741577"/>
          </a:xfrm>
          <a:prstGeom prst="rect">
            <a:avLst/>
          </a:prstGeom>
          <a:solidFill>
            <a:srgbClr val="0070C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5400" b="1" i="0" u="none" baseline="0">
                <a:solidFill>
                  <a:srgbClr val="FFFFFF"/>
                </a:solidFill>
              </a:rPr>
              <a:t>madrid datos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6</xdr:row>
      <xdr:rowOff>133350</xdr:rowOff>
    </xdr:to>
    <xdr:pic>
      <xdr:nvPicPr>
        <xdr:cNvPr id="1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38100</xdr:rowOff>
    </xdr:from>
    <xdr:to>
      <xdr:col>8</xdr:col>
      <xdr:colOff>742950</xdr:colOff>
      <xdr:row>60</xdr:row>
      <xdr:rowOff>9525</xdr:rowOff>
    </xdr:to>
    <xdr:graphicFrame>
      <xdr:nvGraphicFramePr>
        <xdr:cNvPr id="15" name="Chart 1"/>
        <xdr:cNvGraphicFramePr/>
      </xdr:nvGraphicFramePr>
      <xdr:xfrm>
        <a:off x="19050" y="3924300"/>
        <a:ext cx="6819900" cy="580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28575</xdr:rowOff>
    </xdr:from>
    <xdr:to>
      <xdr:col>7</xdr:col>
      <xdr:colOff>600075</xdr:colOff>
      <xdr:row>60</xdr:row>
      <xdr:rowOff>133350</xdr:rowOff>
    </xdr:to>
    <xdr:graphicFrame>
      <xdr:nvGraphicFramePr>
        <xdr:cNvPr id="1" name="Chart 12"/>
        <xdr:cNvGraphicFramePr/>
      </xdr:nvGraphicFramePr>
      <xdr:xfrm>
        <a:off x="0" y="5029200"/>
        <a:ext cx="56388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133350</xdr:rowOff>
    </xdr:from>
    <xdr:to>
      <xdr:col>7</xdr:col>
      <xdr:colOff>571500</xdr:colOff>
      <xdr:row>61</xdr:row>
      <xdr:rowOff>47625</xdr:rowOff>
    </xdr:to>
    <xdr:graphicFrame>
      <xdr:nvGraphicFramePr>
        <xdr:cNvPr id="1" name="Chart 12"/>
        <xdr:cNvGraphicFramePr/>
      </xdr:nvGraphicFramePr>
      <xdr:xfrm>
        <a:off x="9525" y="4991100"/>
        <a:ext cx="56007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7</xdr:col>
      <xdr:colOff>552450</xdr:colOff>
      <xdr:row>61</xdr:row>
      <xdr:rowOff>28575</xdr:rowOff>
    </xdr:to>
    <xdr:graphicFrame>
      <xdr:nvGraphicFramePr>
        <xdr:cNvPr id="1" name="Chart 13"/>
        <xdr:cNvGraphicFramePr/>
      </xdr:nvGraphicFramePr>
      <xdr:xfrm>
        <a:off x="0" y="5010150"/>
        <a:ext cx="55911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8</xdr:col>
      <xdr:colOff>0</xdr:colOff>
      <xdr:row>61</xdr:row>
      <xdr:rowOff>0</xdr:rowOff>
    </xdr:to>
    <xdr:graphicFrame>
      <xdr:nvGraphicFramePr>
        <xdr:cNvPr id="1" name="Chart 12"/>
        <xdr:cNvGraphicFramePr/>
      </xdr:nvGraphicFramePr>
      <xdr:xfrm>
        <a:off x="0" y="5000625"/>
        <a:ext cx="56388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7</xdr:col>
      <xdr:colOff>600075</xdr:colOff>
      <xdr:row>60</xdr:row>
      <xdr:rowOff>133350</xdr:rowOff>
    </xdr:to>
    <xdr:graphicFrame>
      <xdr:nvGraphicFramePr>
        <xdr:cNvPr id="1" name="Chart 12"/>
        <xdr:cNvGraphicFramePr/>
      </xdr:nvGraphicFramePr>
      <xdr:xfrm>
        <a:off x="0" y="5000625"/>
        <a:ext cx="56388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133350</xdr:rowOff>
    </xdr:from>
    <xdr:to>
      <xdr:col>8</xdr:col>
      <xdr:colOff>0</xdr:colOff>
      <xdr:row>61</xdr:row>
      <xdr:rowOff>19050</xdr:rowOff>
    </xdr:to>
    <xdr:graphicFrame>
      <xdr:nvGraphicFramePr>
        <xdr:cNvPr id="1" name="Chart 12"/>
        <xdr:cNvGraphicFramePr/>
      </xdr:nvGraphicFramePr>
      <xdr:xfrm>
        <a:off x="0" y="4991100"/>
        <a:ext cx="56388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0</xdr:rowOff>
    </xdr:from>
    <xdr:to>
      <xdr:col>8</xdr:col>
      <xdr:colOff>0</xdr:colOff>
      <xdr:row>61</xdr:row>
      <xdr:rowOff>28575</xdr:rowOff>
    </xdr:to>
    <xdr:graphicFrame>
      <xdr:nvGraphicFramePr>
        <xdr:cNvPr id="1" name="Chart 12"/>
        <xdr:cNvGraphicFramePr/>
      </xdr:nvGraphicFramePr>
      <xdr:xfrm>
        <a:off x="19050" y="5000625"/>
        <a:ext cx="56197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8</xdr:col>
      <xdr:colOff>0</xdr:colOff>
      <xdr:row>61</xdr:row>
      <xdr:rowOff>47625</xdr:rowOff>
    </xdr:to>
    <xdr:graphicFrame>
      <xdr:nvGraphicFramePr>
        <xdr:cNvPr id="1" name="Chart 13"/>
        <xdr:cNvGraphicFramePr/>
      </xdr:nvGraphicFramePr>
      <xdr:xfrm>
        <a:off x="0" y="5010150"/>
        <a:ext cx="56388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8</xdr:col>
      <xdr:colOff>0</xdr:colOff>
      <xdr:row>61</xdr:row>
      <xdr:rowOff>66675</xdr:rowOff>
    </xdr:to>
    <xdr:graphicFrame>
      <xdr:nvGraphicFramePr>
        <xdr:cNvPr id="1" name="Chart 13"/>
        <xdr:cNvGraphicFramePr/>
      </xdr:nvGraphicFramePr>
      <xdr:xfrm>
        <a:off x="0" y="5019675"/>
        <a:ext cx="56388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7</xdr:col>
      <xdr:colOff>590550</xdr:colOff>
      <xdr:row>61</xdr:row>
      <xdr:rowOff>47625</xdr:rowOff>
    </xdr:to>
    <xdr:graphicFrame>
      <xdr:nvGraphicFramePr>
        <xdr:cNvPr id="1" name="Chart 12"/>
        <xdr:cNvGraphicFramePr/>
      </xdr:nvGraphicFramePr>
      <xdr:xfrm>
        <a:off x="0" y="5000625"/>
        <a:ext cx="56292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0</xdr:rowOff>
    </xdr:from>
    <xdr:to>
      <xdr:col>8</xdr:col>
      <xdr:colOff>9525</xdr:colOff>
      <xdr:row>60</xdr:row>
      <xdr:rowOff>76200</xdr:rowOff>
    </xdr:to>
    <xdr:graphicFrame>
      <xdr:nvGraphicFramePr>
        <xdr:cNvPr id="1" name="Chart 17"/>
        <xdr:cNvGraphicFramePr/>
      </xdr:nvGraphicFramePr>
      <xdr:xfrm>
        <a:off x="19050" y="5019675"/>
        <a:ext cx="57054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7</xdr:col>
      <xdr:colOff>552450</xdr:colOff>
      <xdr:row>61</xdr:row>
      <xdr:rowOff>28575</xdr:rowOff>
    </xdr:to>
    <xdr:graphicFrame>
      <xdr:nvGraphicFramePr>
        <xdr:cNvPr id="1" name="Chart 12"/>
        <xdr:cNvGraphicFramePr/>
      </xdr:nvGraphicFramePr>
      <xdr:xfrm>
        <a:off x="0" y="5010150"/>
        <a:ext cx="55911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9</xdr:col>
      <xdr:colOff>0</xdr:colOff>
      <xdr:row>61</xdr:row>
      <xdr:rowOff>47625</xdr:rowOff>
    </xdr:to>
    <xdr:graphicFrame>
      <xdr:nvGraphicFramePr>
        <xdr:cNvPr id="1" name="Chart 12"/>
        <xdr:cNvGraphicFramePr/>
      </xdr:nvGraphicFramePr>
      <xdr:xfrm>
        <a:off x="0" y="5000625"/>
        <a:ext cx="56483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133350</xdr:rowOff>
    </xdr:from>
    <xdr:to>
      <xdr:col>7</xdr:col>
      <xdr:colOff>600075</xdr:colOff>
      <xdr:row>61</xdr:row>
      <xdr:rowOff>19050</xdr:rowOff>
    </xdr:to>
    <xdr:graphicFrame>
      <xdr:nvGraphicFramePr>
        <xdr:cNvPr id="1" name="Chart 14"/>
        <xdr:cNvGraphicFramePr/>
      </xdr:nvGraphicFramePr>
      <xdr:xfrm>
        <a:off x="0" y="4991100"/>
        <a:ext cx="56388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8</xdr:col>
      <xdr:colOff>0</xdr:colOff>
      <xdr:row>61</xdr:row>
      <xdr:rowOff>47625</xdr:rowOff>
    </xdr:to>
    <xdr:graphicFrame>
      <xdr:nvGraphicFramePr>
        <xdr:cNvPr id="1" name="Chart 12"/>
        <xdr:cNvGraphicFramePr/>
      </xdr:nvGraphicFramePr>
      <xdr:xfrm>
        <a:off x="0" y="5010150"/>
        <a:ext cx="56388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9525</xdr:rowOff>
    </xdr:from>
    <xdr:to>
      <xdr:col>9</xdr:col>
      <xdr:colOff>0</xdr:colOff>
      <xdr:row>61</xdr:row>
      <xdr:rowOff>114300</xdr:rowOff>
    </xdr:to>
    <xdr:graphicFrame>
      <xdr:nvGraphicFramePr>
        <xdr:cNvPr id="1" name="Chart 16"/>
        <xdr:cNvGraphicFramePr/>
      </xdr:nvGraphicFramePr>
      <xdr:xfrm>
        <a:off x="9525" y="5010150"/>
        <a:ext cx="56388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9525</xdr:rowOff>
    </xdr:from>
    <xdr:to>
      <xdr:col>10</xdr:col>
      <xdr:colOff>0</xdr:colOff>
      <xdr:row>62</xdr:row>
      <xdr:rowOff>0</xdr:rowOff>
    </xdr:to>
    <xdr:graphicFrame>
      <xdr:nvGraphicFramePr>
        <xdr:cNvPr id="1" name="Chart 12"/>
        <xdr:cNvGraphicFramePr/>
      </xdr:nvGraphicFramePr>
      <xdr:xfrm>
        <a:off x="9525" y="5010150"/>
        <a:ext cx="56483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9</xdr:col>
      <xdr:colOff>0</xdr:colOff>
      <xdr:row>61</xdr:row>
      <xdr:rowOff>57150</xdr:rowOff>
    </xdr:to>
    <xdr:graphicFrame>
      <xdr:nvGraphicFramePr>
        <xdr:cNvPr id="1" name="Chart 12"/>
        <xdr:cNvGraphicFramePr/>
      </xdr:nvGraphicFramePr>
      <xdr:xfrm>
        <a:off x="0" y="5000625"/>
        <a:ext cx="56483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8</xdr:col>
      <xdr:colOff>9525</xdr:colOff>
      <xdr:row>61</xdr:row>
      <xdr:rowOff>28575</xdr:rowOff>
    </xdr:to>
    <xdr:graphicFrame>
      <xdr:nvGraphicFramePr>
        <xdr:cNvPr id="1" name="Chart 12"/>
        <xdr:cNvGraphicFramePr/>
      </xdr:nvGraphicFramePr>
      <xdr:xfrm>
        <a:off x="0" y="5000625"/>
        <a:ext cx="56483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34</xdr:row>
      <xdr:rowOff>9525</xdr:rowOff>
    </xdr:from>
    <xdr:to>
      <xdr:col>10</xdr:col>
      <xdr:colOff>0</xdr:colOff>
      <xdr:row>60</xdr:row>
      <xdr:rowOff>85725</xdr:rowOff>
    </xdr:to>
    <xdr:graphicFrame>
      <xdr:nvGraphicFramePr>
        <xdr:cNvPr id="1" name="Chart 12"/>
        <xdr:cNvGraphicFramePr/>
      </xdr:nvGraphicFramePr>
      <xdr:xfrm>
        <a:off x="28575" y="5010150"/>
        <a:ext cx="56292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0</xdr:rowOff>
    </xdr:from>
    <xdr:to>
      <xdr:col>11</xdr:col>
      <xdr:colOff>0</xdr:colOff>
      <xdr:row>61</xdr:row>
      <xdr:rowOff>47625</xdr:rowOff>
    </xdr:to>
    <xdr:graphicFrame>
      <xdr:nvGraphicFramePr>
        <xdr:cNvPr id="1" name="Chart 13"/>
        <xdr:cNvGraphicFramePr/>
      </xdr:nvGraphicFramePr>
      <xdr:xfrm>
        <a:off x="19050" y="5000625"/>
        <a:ext cx="56483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7</xdr:col>
      <xdr:colOff>600075</xdr:colOff>
      <xdr:row>61</xdr:row>
      <xdr:rowOff>28575</xdr:rowOff>
    </xdr:to>
    <xdr:graphicFrame>
      <xdr:nvGraphicFramePr>
        <xdr:cNvPr id="1" name="Chart 13"/>
        <xdr:cNvGraphicFramePr/>
      </xdr:nvGraphicFramePr>
      <xdr:xfrm>
        <a:off x="0" y="5000625"/>
        <a:ext cx="56388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d2014_Piramides_Esp_Ext_edadsimple-MADR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MADRID"/>
    </sheetNames>
    <sheetDataSet>
      <sheetData sheetId="0">
        <row r="7">
          <cell r="B7">
            <v>12532</v>
          </cell>
          <cell r="D7">
            <v>11735</v>
          </cell>
          <cell r="G7">
            <v>2711</v>
          </cell>
          <cell r="I7">
            <v>2625</v>
          </cell>
        </row>
        <row r="8">
          <cell r="B8">
            <v>13051</v>
          </cell>
          <cell r="D8">
            <v>12421</v>
          </cell>
          <cell r="G8">
            <v>2786</v>
          </cell>
          <cell r="I8">
            <v>2614</v>
          </cell>
        </row>
        <row r="9">
          <cell r="B9">
            <v>13036</v>
          </cell>
          <cell r="D9">
            <v>12689</v>
          </cell>
          <cell r="G9">
            <v>2272</v>
          </cell>
          <cell r="I9">
            <v>2178</v>
          </cell>
        </row>
        <row r="10">
          <cell r="B10">
            <v>13347</v>
          </cell>
          <cell r="D10">
            <v>12755</v>
          </cell>
          <cell r="G10">
            <v>2264</v>
          </cell>
          <cell r="I10">
            <v>2152</v>
          </cell>
        </row>
        <row r="11">
          <cell r="B11">
            <v>13979</v>
          </cell>
          <cell r="D11">
            <v>12917</v>
          </cell>
          <cell r="G11">
            <v>2114</v>
          </cell>
          <cell r="I11">
            <v>2083</v>
          </cell>
        </row>
        <row r="12">
          <cell r="B12">
            <v>14508</v>
          </cell>
          <cell r="D12">
            <v>13946</v>
          </cell>
          <cell r="G12">
            <v>1688</v>
          </cell>
          <cell r="I12">
            <v>1602</v>
          </cell>
        </row>
        <row r="13">
          <cell r="B13">
            <v>13941</v>
          </cell>
          <cell r="D13">
            <v>13113</v>
          </cell>
          <cell r="G13">
            <v>1378</v>
          </cell>
          <cell r="I13">
            <v>1289</v>
          </cell>
        </row>
        <row r="14">
          <cell r="B14">
            <v>13514</v>
          </cell>
          <cell r="D14">
            <v>12934</v>
          </cell>
          <cell r="G14">
            <v>1204</v>
          </cell>
          <cell r="I14">
            <v>1231</v>
          </cell>
        </row>
        <row r="15">
          <cell r="B15">
            <v>13026</v>
          </cell>
          <cell r="D15">
            <v>12699</v>
          </cell>
          <cell r="G15">
            <v>1182</v>
          </cell>
          <cell r="I15">
            <v>1149</v>
          </cell>
        </row>
        <row r="16">
          <cell r="B16">
            <v>13316</v>
          </cell>
          <cell r="D16">
            <v>12457</v>
          </cell>
          <cell r="G16">
            <v>1272</v>
          </cell>
          <cell r="I16">
            <v>1232</v>
          </cell>
        </row>
        <row r="17">
          <cell r="B17">
            <v>13007</v>
          </cell>
          <cell r="D17">
            <v>12430</v>
          </cell>
          <cell r="G17">
            <v>1282</v>
          </cell>
          <cell r="I17">
            <v>1232</v>
          </cell>
        </row>
        <row r="18">
          <cell r="B18">
            <v>12461</v>
          </cell>
          <cell r="D18">
            <v>11949</v>
          </cell>
          <cell r="G18">
            <v>1323</v>
          </cell>
          <cell r="I18">
            <v>1358</v>
          </cell>
        </row>
        <row r="19">
          <cell r="B19">
            <v>12100</v>
          </cell>
          <cell r="D19">
            <v>11831</v>
          </cell>
          <cell r="G19">
            <v>1461</v>
          </cell>
          <cell r="I19">
            <v>1384</v>
          </cell>
        </row>
        <row r="20">
          <cell r="B20">
            <v>12025</v>
          </cell>
          <cell r="D20">
            <v>11420</v>
          </cell>
          <cell r="G20">
            <v>1622</v>
          </cell>
          <cell r="I20">
            <v>1483</v>
          </cell>
        </row>
        <row r="21">
          <cell r="B21">
            <v>11589</v>
          </cell>
          <cell r="D21">
            <v>11004</v>
          </cell>
          <cell r="G21">
            <v>1632</v>
          </cell>
          <cell r="I21">
            <v>1566</v>
          </cell>
        </row>
        <row r="22">
          <cell r="B22">
            <v>11279</v>
          </cell>
          <cell r="D22">
            <v>10759</v>
          </cell>
          <cell r="G22">
            <v>1705</v>
          </cell>
          <cell r="I22">
            <v>1548</v>
          </cell>
        </row>
        <row r="23">
          <cell r="B23">
            <v>11485</v>
          </cell>
          <cell r="D23">
            <v>11047</v>
          </cell>
          <cell r="G23">
            <v>1676</v>
          </cell>
          <cell r="I23">
            <v>1696</v>
          </cell>
        </row>
        <row r="24">
          <cell r="B24">
            <v>11132</v>
          </cell>
          <cell r="D24">
            <v>10897</v>
          </cell>
          <cell r="G24">
            <v>1750</v>
          </cell>
          <cell r="I24">
            <v>1709</v>
          </cell>
        </row>
        <row r="25">
          <cell r="B25">
            <v>11385</v>
          </cell>
          <cell r="D25">
            <v>10734</v>
          </cell>
          <cell r="G25">
            <v>1917</v>
          </cell>
          <cell r="I25">
            <v>1783</v>
          </cell>
        </row>
        <row r="26">
          <cell r="B26">
            <v>11652</v>
          </cell>
          <cell r="D26">
            <v>11199</v>
          </cell>
          <cell r="G26">
            <v>2022</v>
          </cell>
          <cell r="I26">
            <v>2107</v>
          </cell>
        </row>
        <row r="27">
          <cell r="B27">
            <v>12013</v>
          </cell>
          <cell r="D27">
            <v>11650</v>
          </cell>
          <cell r="G27">
            <v>2176</v>
          </cell>
          <cell r="I27">
            <v>2426</v>
          </cell>
        </row>
        <row r="28">
          <cell r="B28">
            <v>12408</v>
          </cell>
          <cell r="D28">
            <v>11834</v>
          </cell>
          <cell r="G28">
            <v>2466</v>
          </cell>
          <cell r="I28">
            <v>2842</v>
          </cell>
        </row>
        <row r="29">
          <cell r="B29">
            <v>11944</v>
          </cell>
          <cell r="D29">
            <v>11688</v>
          </cell>
          <cell r="G29">
            <v>2718</v>
          </cell>
          <cell r="I29">
            <v>3506</v>
          </cell>
        </row>
        <row r="30">
          <cell r="B30">
            <v>12172</v>
          </cell>
          <cell r="D30">
            <v>11768</v>
          </cell>
          <cell r="G30">
            <v>3038</v>
          </cell>
          <cell r="I30">
            <v>4212</v>
          </cell>
        </row>
        <row r="31">
          <cell r="B31">
            <v>12782</v>
          </cell>
          <cell r="D31">
            <v>12376</v>
          </cell>
          <cell r="G31">
            <v>3328</v>
          </cell>
          <cell r="I31">
            <v>4744</v>
          </cell>
        </row>
        <row r="32">
          <cell r="B32">
            <v>12925</v>
          </cell>
          <cell r="D32">
            <v>12789</v>
          </cell>
          <cell r="G32">
            <v>3776</v>
          </cell>
          <cell r="I32">
            <v>5451</v>
          </cell>
        </row>
        <row r="33">
          <cell r="B33">
            <v>13533</v>
          </cell>
          <cell r="D33">
            <v>13399</v>
          </cell>
          <cell r="G33">
            <v>4127</v>
          </cell>
          <cell r="I33">
            <v>5954</v>
          </cell>
        </row>
        <row r="34">
          <cell r="B34">
            <v>14057</v>
          </cell>
          <cell r="D34">
            <v>13971</v>
          </cell>
          <cell r="G34">
            <v>4492</v>
          </cell>
          <cell r="I34">
            <v>6377</v>
          </cell>
        </row>
        <row r="35">
          <cell r="B35">
            <v>14717</v>
          </cell>
          <cell r="D35">
            <v>15003</v>
          </cell>
          <cell r="G35">
            <v>4976</v>
          </cell>
          <cell r="I35">
            <v>6865</v>
          </cell>
        </row>
        <row r="36">
          <cell r="B36">
            <v>15549</v>
          </cell>
          <cell r="D36">
            <v>15845</v>
          </cell>
          <cell r="G36">
            <v>5448</v>
          </cell>
          <cell r="I36">
            <v>7144</v>
          </cell>
        </row>
        <row r="37">
          <cell r="B37">
            <v>16131</v>
          </cell>
          <cell r="D37">
            <v>15955</v>
          </cell>
          <cell r="G37">
            <v>5738</v>
          </cell>
          <cell r="I37">
            <v>7465</v>
          </cell>
        </row>
        <row r="38">
          <cell r="B38">
            <v>16911</v>
          </cell>
          <cell r="D38">
            <v>17438</v>
          </cell>
          <cell r="G38">
            <v>6473</v>
          </cell>
          <cell r="I38">
            <v>7652</v>
          </cell>
        </row>
        <row r="39">
          <cell r="B39">
            <v>17817</v>
          </cell>
          <cell r="D39">
            <v>18365</v>
          </cell>
          <cell r="G39">
            <v>6403</v>
          </cell>
          <cell r="I39">
            <v>7481</v>
          </cell>
        </row>
        <row r="40">
          <cell r="B40">
            <v>18375</v>
          </cell>
          <cell r="D40">
            <v>18743</v>
          </cell>
          <cell r="G40">
            <v>6482</v>
          </cell>
          <cell r="I40">
            <v>7186</v>
          </cell>
        </row>
        <row r="41">
          <cell r="B41">
            <v>19218</v>
          </cell>
          <cell r="D41">
            <v>19591</v>
          </cell>
          <cell r="G41">
            <v>6524</v>
          </cell>
          <cell r="I41">
            <v>6900</v>
          </cell>
        </row>
        <row r="42">
          <cell r="B42">
            <v>20115</v>
          </cell>
          <cell r="D42">
            <v>20881</v>
          </cell>
          <cell r="G42">
            <v>6417</v>
          </cell>
          <cell r="I42">
            <v>6590</v>
          </cell>
        </row>
        <row r="43">
          <cell r="B43">
            <v>21003</v>
          </cell>
          <cell r="D43">
            <v>21519</v>
          </cell>
          <cell r="G43">
            <v>6124</v>
          </cell>
          <cell r="I43">
            <v>6210</v>
          </cell>
        </row>
        <row r="44">
          <cell r="B44">
            <v>21690</v>
          </cell>
          <cell r="D44">
            <v>22978</v>
          </cell>
          <cell r="G44">
            <v>5945</v>
          </cell>
          <cell r="I44">
            <v>5907</v>
          </cell>
        </row>
        <row r="45">
          <cell r="B45">
            <v>21970</v>
          </cell>
          <cell r="D45">
            <v>22926</v>
          </cell>
          <cell r="G45">
            <v>5537</v>
          </cell>
          <cell r="I45">
            <v>5632</v>
          </cell>
        </row>
        <row r="46">
          <cell r="B46">
            <v>22199</v>
          </cell>
          <cell r="D46">
            <v>23408</v>
          </cell>
          <cell r="G46">
            <v>5337</v>
          </cell>
          <cell r="I46">
            <v>5220</v>
          </cell>
        </row>
        <row r="47">
          <cell r="B47">
            <v>21992</v>
          </cell>
          <cell r="D47">
            <v>22533</v>
          </cell>
          <cell r="G47">
            <v>4961</v>
          </cell>
          <cell r="I47">
            <v>4903</v>
          </cell>
        </row>
        <row r="48">
          <cell r="B48">
            <v>21689</v>
          </cell>
          <cell r="D48">
            <v>22563</v>
          </cell>
          <cell r="G48">
            <v>4691</v>
          </cell>
          <cell r="I48">
            <v>4577</v>
          </cell>
        </row>
        <row r="49">
          <cell r="B49">
            <v>21484</v>
          </cell>
          <cell r="D49">
            <v>22688</v>
          </cell>
          <cell r="G49">
            <v>4359</v>
          </cell>
          <cell r="I49">
            <v>4379</v>
          </cell>
        </row>
        <row r="50">
          <cell r="B50">
            <v>21062</v>
          </cell>
          <cell r="D50">
            <v>21819</v>
          </cell>
          <cell r="G50">
            <v>4208</v>
          </cell>
          <cell r="I50">
            <v>4212</v>
          </cell>
        </row>
        <row r="51">
          <cell r="B51">
            <v>20784</v>
          </cell>
          <cell r="D51">
            <v>22105</v>
          </cell>
          <cell r="G51">
            <v>3956</v>
          </cell>
          <cell r="I51">
            <v>4075</v>
          </cell>
        </row>
        <row r="52">
          <cell r="B52">
            <v>20795</v>
          </cell>
          <cell r="D52">
            <v>22189</v>
          </cell>
          <cell r="G52">
            <v>3752</v>
          </cell>
          <cell r="I52">
            <v>3982</v>
          </cell>
        </row>
        <row r="53">
          <cell r="B53">
            <v>21093</v>
          </cell>
          <cell r="D53">
            <v>22417</v>
          </cell>
          <cell r="G53">
            <v>3546</v>
          </cell>
          <cell r="I53">
            <v>3759</v>
          </cell>
        </row>
        <row r="54">
          <cell r="B54">
            <v>20948</v>
          </cell>
          <cell r="D54">
            <v>22834</v>
          </cell>
          <cell r="G54">
            <v>3023</v>
          </cell>
          <cell r="I54">
            <v>3190</v>
          </cell>
        </row>
        <row r="55">
          <cell r="B55">
            <v>20913</v>
          </cell>
          <cell r="D55">
            <v>23054</v>
          </cell>
          <cell r="G55">
            <v>2829</v>
          </cell>
          <cell r="I55">
            <v>3134</v>
          </cell>
        </row>
        <row r="56">
          <cell r="B56">
            <v>21130</v>
          </cell>
          <cell r="D56">
            <v>23444</v>
          </cell>
          <cell r="G56">
            <v>2681</v>
          </cell>
          <cell r="I56">
            <v>3051</v>
          </cell>
        </row>
        <row r="57">
          <cell r="B57">
            <v>20066</v>
          </cell>
          <cell r="D57">
            <v>22601</v>
          </cell>
          <cell r="G57">
            <v>2453</v>
          </cell>
          <cell r="I57">
            <v>2874</v>
          </cell>
        </row>
        <row r="58">
          <cell r="B58">
            <v>19647</v>
          </cell>
          <cell r="D58">
            <v>22129</v>
          </cell>
          <cell r="G58">
            <v>2260</v>
          </cell>
          <cell r="I58">
            <v>2623</v>
          </cell>
        </row>
        <row r="59">
          <cell r="B59">
            <v>18888</v>
          </cell>
          <cell r="D59">
            <v>21267</v>
          </cell>
          <cell r="G59">
            <v>1927</v>
          </cell>
          <cell r="I59">
            <v>2408</v>
          </cell>
        </row>
        <row r="60">
          <cell r="B60">
            <v>18959</v>
          </cell>
          <cell r="D60">
            <v>21196</v>
          </cell>
          <cell r="G60">
            <v>1846</v>
          </cell>
          <cell r="I60">
            <v>2401</v>
          </cell>
        </row>
        <row r="61">
          <cell r="B61">
            <v>18139</v>
          </cell>
          <cell r="D61">
            <v>20845</v>
          </cell>
          <cell r="G61">
            <v>1712</v>
          </cell>
          <cell r="I61">
            <v>2170</v>
          </cell>
        </row>
        <row r="62">
          <cell r="B62">
            <v>17752</v>
          </cell>
          <cell r="D62">
            <v>20356</v>
          </cell>
          <cell r="G62">
            <v>1604</v>
          </cell>
          <cell r="I62">
            <v>2011</v>
          </cell>
        </row>
        <row r="63">
          <cell r="B63">
            <v>17142</v>
          </cell>
          <cell r="D63">
            <v>20333</v>
          </cell>
          <cell r="G63">
            <v>1337</v>
          </cell>
          <cell r="I63">
            <v>1839</v>
          </cell>
        </row>
        <row r="64">
          <cell r="B64">
            <v>16015</v>
          </cell>
          <cell r="D64">
            <v>18688</v>
          </cell>
          <cell r="G64">
            <v>1186</v>
          </cell>
          <cell r="I64">
            <v>1644</v>
          </cell>
        </row>
        <row r="65">
          <cell r="B65">
            <v>15188</v>
          </cell>
          <cell r="D65">
            <v>18435</v>
          </cell>
          <cell r="G65">
            <v>1104</v>
          </cell>
          <cell r="I65">
            <v>1545</v>
          </cell>
        </row>
        <row r="66">
          <cell r="B66">
            <v>14064</v>
          </cell>
          <cell r="D66">
            <v>17476</v>
          </cell>
          <cell r="G66">
            <v>1008</v>
          </cell>
          <cell r="I66">
            <v>1348</v>
          </cell>
        </row>
        <row r="67">
          <cell r="B67">
            <v>13923</v>
          </cell>
          <cell r="D67">
            <v>17151</v>
          </cell>
          <cell r="G67">
            <v>815</v>
          </cell>
          <cell r="I67">
            <v>1251</v>
          </cell>
        </row>
        <row r="68">
          <cell r="B68">
            <v>13895</v>
          </cell>
          <cell r="D68">
            <v>17289</v>
          </cell>
          <cell r="G68">
            <v>729</v>
          </cell>
          <cell r="I68">
            <v>1089</v>
          </cell>
        </row>
        <row r="69">
          <cell r="B69">
            <v>13141</v>
          </cell>
          <cell r="D69">
            <v>16326</v>
          </cell>
          <cell r="G69">
            <v>584</v>
          </cell>
          <cell r="I69">
            <v>935</v>
          </cell>
        </row>
        <row r="70">
          <cell r="B70">
            <v>13051</v>
          </cell>
          <cell r="D70">
            <v>16362</v>
          </cell>
          <cell r="G70">
            <v>617</v>
          </cell>
          <cell r="I70">
            <v>867</v>
          </cell>
        </row>
        <row r="71">
          <cell r="B71">
            <v>13381</v>
          </cell>
          <cell r="D71">
            <v>17631</v>
          </cell>
          <cell r="G71">
            <v>472</v>
          </cell>
          <cell r="I71">
            <v>772</v>
          </cell>
        </row>
        <row r="72">
          <cell r="B72">
            <v>14314</v>
          </cell>
          <cell r="D72">
            <v>18434</v>
          </cell>
          <cell r="G72">
            <v>399</v>
          </cell>
          <cell r="I72">
            <v>693</v>
          </cell>
        </row>
        <row r="73">
          <cell r="B73">
            <v>13033</v>
          </cell>
          <cell r="D73">
            <v>17006</v>
          </cell>
          <cell r="G73">
            <v>377</v>
          </cell>
          <cell r="I73">
            <v>650</v>
          </cell>
        </row>
        <row r="74">
          <cell r="B74">
            <v>12385</v>
          </cell>
          <cell r="D74">
            <v>16660</v>
          </cell>
          <cell r="G74">
            <v>347</v>
          </cell>
          <cell r="I74">
            <v>537</v>
          </cell>
        </row>
        <row r="75">
          <cell r="B75">
            <v>13150</v>
          </cell>
          <cell r="D75">
            <v>17612</v>
          </cell>
          <cell r="G75">
            <v>304</v>
          </cell>
          <cell r="I75">
            <v>466</v>
          </cell>
        </row>
        <row r="76">
          <cell r="B76">
            <v>12922</v>
          </cell>
          <cell r="D76">
            <v>17439</v>
          </cell>
          <cell r="G76">
            <v>264</v>
          </cell>
          <cell r="I76">
            <v>417</v>
          </cell>
        </row>
        <row r="77">
          <cell r="B77">
            <v>12602</v>
          </cell>
          <cell r="D77">
            <v>17211</v>
          </cell>
          <cell r="G77">
            <v>248</v>
          </cell>
          <cell r="I77">
            <v>441</v>
          </cell>
        </row>
        <row r="78">
          <cell r="B78">
            <v>11105</v>
          </cell>
          <cell r="D78">
            <v>14994</v>
          </cell>
          <cell r="G78">
            <v>220</v>
          </cell>
          <cell r="I78">
            <v>400</v>
          </cell>
        </row>
        <row r="79">
          <cell r="B79">
            <v>10300</v>
          </cell>
          <cell r="D79">
            <v>13989</v>
          </cell>
          <cell r="G79">
            <v>233</v>
          </cell>
          <cell r="I79">
            <v>307</v>
          </cell>
        </row>
        <row r="80">
          <cell r="B80">
            <v>13005</v>
          </cell>
          <cell r="D80">
            <v>18129</v>
          </cell>
          <cell r="G80">
            <v>205</v>
          </cell>
          <cell r="I80">
            <v>320</v>
          </cell>
        </row>
        <row r="81">
          <cell r="B81">
            <v>7800</v>
          </cell>
          <cell r="D81">
            <v>11613</v>
          </cell>
          <cell r="G81">
            <v>204</v>
          </cell>
          <cell r="I81">
            <v>261</v>
          </cell>
        </row>
        <row r="82">
          <cell r="B82">
            <v>9527</v>
          </cell>
          <cell r="D82">
            <v>13658</v>
          </cell>
          <cell r="G82">
            <v>165</v>
          </cell>
          <cell r="I82">
            <v>232</v>
          </cell>
        </row>
        <row r="83">
          <cell r="B83">
            <v>10086</v>
          </cell>
          <cell r="D83">
            <v>15068</v>
          </cell>
          <cell r="G83">
            <v>155</v>
          </cell>
          <cell r="I83">
            <v>205</v>
          </cell>
        </row>
        <row r="84">
          <cell r="B84">
            <v>10760</v>
          </cell>
          <cell r="D84">
            <v>16502</v>
          </cell>
          <cell r="G84">
            <v>130</v>
          </cell>
          <cell r="I84">
            <v>198</v>
          </cell>
        </row>
        <row r="85">
          <cell r="B85">
            <v>10204</v>
          </cell>
          <cell r="D85">
            <v>15558</v>
          </cell>
          <cell r="G85">
            <v>125</v>
          </cell>
          <cell r="I85">
            <v>203</v>
          </cell>
        </row>
        <row r="86">
          <cell r="B86">
            <v>10135</v>
          </cell>
          <cell r="D86">
            <v>15497</v>
          </cell>
          <cell r="G86">
            <v>96</v>
          </cell>
          <cell r="I86">
            <v>175</v>
          </cell>
        </row>
        <row r="87">
          <cell r="B87">
            <v>9770</v>
          </cell>
          <cell r="D87">
            <v>15845</v>
          </cell>
          <cell r="G87">
            <v>100</v>
          </cell>
          <cell r="I87">
            <v>139</v>
          </cell>
        </row>
        <row r="88">
          <cell r="B88">
            <v>9344</v>
          </cell>
          <cell r="D88">
            <v>15071</v>
          </cell>
          <cell r="G88">
            <v>86</v>
          </cell>
          <cell r="I88">
            <v>142</v>
          </cell>
        </row>
        <row r="89">
          <cell r="B89">
            <v>8391</v>
          </cell>
          <cell r="D89">
            <v>13968</v>
          </cell>
          <cell r="G89">
            <v>79</v>
          </cell>
          <cell r="I89">
            <v>116</v>
          </cell>
        </row>
        <row r="90">
          <cell r="B90">
            <v>7779</v>
          </cell>
          <cell r="D90">
            <v>13537</v>
          </cell>
          <cell r="G90">
            <v>78</v>
          </cell>
          <cell r="I90">
            <v>115</v>
          </cell>
        </row>
        <row r="91">
          <cell r="B91">
            <v>6834</v>
          </cell>
          <cell r="D91">
            <v>12491</v>
          </cell>
          <cell r="G91">
            <v>54</v>
          </cell>
          <cell r="I91">
            <v>97</v>
          </cell>
        </row>
        <row r="92">
          <cell r="B92">
            <v>6086</v>
          </cell>
          <cell r="D92">
            <v>11730</v>
          </cell>
          <cell r="G92">
            <v>50</v>
          </cell>
          <cell r="I92">
            <v>94</v>
          </cell>
        </row>
        <row r="93">
          <cell r="B93">
            <v>5006</v>
          </cell>
          <cell r="D93">
            <v>10121</v>
          </cell>
          <cell r="G93">
            <v>49</v>
          </cell>
          <cell r="I93">
            <v>73</v>
          </cell>
        </row>
        <row r="94">
          <cell r="B94">
            <v>4320</v>
          </cell>
          <cell r="D94">
            <v>9212</v>
          </cell>
          <cell r="G94">
            <v>44</v>
          </cell>
          <cell r="I94">
            <v>61</v>
          </cell>
        </row>
        <row r="95">
          <cell r="B95">
            <v>3497</v>
          </cell>
          <cell r="D95">
            <v>8020</v>
          </cell>
          <cell r="G95">
            <v>37</v>
          </cell>
          <cell r="I95">
            <v>61</v>
          </cell>
        </row>
        <row r="96">
          <cell r="B96">
            <v>3030</v>
          </cell>
          <cell r="D96">
            <v>7015</v>
          </cell>
          <cell r="G96">
            <v>27</v>
          </cell>
          <cell r="I96">
            <v>54</v>
          </cell>
        </row>
        <row r="97">
          <cell r="B97">
            <v>2521</v>
          </cell>
          <cell r="D97">
            <v>6046</v>
          </cell>
          <cell r="G97">
            <v>14</v>
          </cell>
          <cell r="I97">
            <v>38</v>
          </cell>
        </row>
        <row r="98">
          <cell r="B98">
            <v>1917</v>
          </cell>
          <cell r="D98">
            <v>5275</v>
          </cell>
          <cell r="G98">
            <v>17</v>
          </cell>
          <cell r="I98">
            <v>42</v>
          </cell>
        </row>
        <row r="99">
          <cell r="B99">
            <v>1498</v>
          </cell>
          <cell r="D99">
            <v>4128</v>
          </cell>
          <cell r="G99">
            <v>10</v>
          </cell>
          <cell r="I99">
            <v>33</v>
          </cell>
        </row>
        <row r="100">
          <cell r="B100">
            <v>974</v>
          </cell>
          <cell r="D100">
            <v>3187</v>
          </cell>
          <cell r="G100">
            <v>9</v>
          </cell>
          <cell r="I100">
            <v>21</v>
          </cell>
        </row>
        <row r="101">
          <cell r="B101">
            <v>694</v>
          </cell>
          <cell r="D101">
            <v>2257</v>
          </cell>
          <cell r="G101">
            <v>7</v>
          </cell>
          <cell r="I101">
            <v>25</v>
          </cell>
        </row>
        <row r="102">
          <cell r="B102">
            <v>497</v>
          </cell>
          <cell r="D102">
            <v>1746</v>
          </cell>
          <cell r="G102">
            <v>5</v>
          </cell>
          <cell r="I102">
            <v>8</v>
          </cell>
        </row>
        <row r="103">
          <cell r="B103">
            <v>312</v>
          </cell>
          <cell r="D103">
            <v>1329</v>
          </cell>
          <cell r="G103">
            <v>2</v>
          </cell>
          <cell r="I103">
            <v>8</v>
          </cell>
        </row>
        <row r="104">
          <cell r="B104">
            <v>256</v>
          </cell>
          <cell r="D104">
            <v>1014</v>
          </cell>
          <cell r="G104">
            <v>3</v>
          </cell>
          <cell r="I104">
            <v>8</v>
          </cell>
        </row>
        <row r="105">
          <cell r="B105">
            <v>171</v>
          </cell>
          <cell r="D105">
            <v>759</v>
          </cell>
          <cell r="G105">
            <v>1</v>
          </cell>
          <cell r="I105">
            <v>8</v>
          </cell>
        </row>
        <row r="106">
          <cell r="B106">
            <v>127</v>
          </cell>
          <cell r="D106">
            <v>532</v>
          </cell>
          <cell r="G106">
            <v>2</v>
          </cell>
          <cell r="I106">
            <v>5</v>
          </cell>
        </row>
        <row r="107">
          <cell r="B107">
            <v>206</v>
          </cell>
          <cell r="D107">
            <v>986</v>
          </cell>
          <cell r="G107">
            <v>6</v>
          </cell>
          <cell r="I107">
            <v>19</v>
          </cell>
        </row>
        <row r="108">
          <cell r="B108">
            <v>0</v>
          </cell>
          <cell r="D108">
            <v>4</v>
          </cell>
          <cell r="G108">
            <v>0</v>
          </cell>
          <cell r="I10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J2:V13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3" max="22" width="0.13671875" style="0" customWidth="1"/>
  </cols>
  <sheetData>
    <row r="2" ht="12.75">
      <c r="M2" s="37" t="str">
        <f>MM!A1&amp;" "&amp;'DO1'!I3</f>
        <v>CIUDAD DE MADRID D01. CENTRO 01.01.2014</v>
      </c>
    </row>
    <row r="3" spans="13:22" ht="12.75">
      <c r="M3" s="36" t="s">
        <v>91</v>
      </c>
      <c r="N3" s="1"/>
      <c r="O3" s="22"/>
      <c r="P3" s="22"/>
      <c r="Q3" s="22"/>
      <c r="R3" s="22"/>
      <c r="S3" s="22"/>
      <c r="T3" s="22"/>
      <c r="U3" s="22"/>
      <c r="V3" s="22"/>
    </row>
    <row r="5" spans="13:22" ht="12.75">
      <c r="M5" s="23" t="s">
        <v>0</v>
      </c>
      <c r="N5" s="24">
        <f>O5+P5+Q5+R5</f>
        <v>3166124</v>
      </c>
      <c r="O5" s="24">
        <f>SUM(O7:O108)</f>
        <v>1279593</v>
      </c>
      <c r="P5" s="24">
        <f>SUM(P7:P108)</f>
        <v>1470437</v>
      </c>
      <c r="Q5" s="24">
        <f>SUM(Q7:Q108)</f>
        <v>194598</v>
      </c>
      <c r="R5" s="24">
        <f>SUM(R7:R108)</f>
        <v>221496</v>
      </c>
      <c r="S5" s="25"/>
      <c r="T5" s="25"/>
      <c r="U5" s="25"/>
      <c r="V5" s="25"/>
    </row>
    <row r="6" spans="14:22" ht="12.75">
      <c r="N6" s="1"/>
      <c r="O6" s="26"/>
      <c r="P6" s="26"/>
      <c r="Q6" s="27"/>
      <c r="R6" s="27"/>
      <c r="S6" s="25"/>
      <c r="T6" s="25"/>
      <c r="U6" s="25"/>
      <c r="V6" s="25"/>
    </row>
    <row r="7" spans="13:22" ht="12.75">
      <c r="M7" s="33">
        <v>0</v>
      </c>
      <c r="N7" s="28">
        <f>O7+P7+Q7+R7</f>
        <v>29603</v>
      </c>
      <c r="O7" s="28">
        <f>'[1]Datos'!B7</f>
        <v>12532</v>
      </c>
      <c r="P7" s="28">
        <f>'[1]Datos'!D7</f>
        <v>11735</v>
      </c>
      <c r="Q7" s="28">
        <f>'[1]Datos'!G7</f>
        <v>2711</v>
      </c>
      <c r="R7" s="28">
        <f>'[1]Datos'!I7</f>
        <v>2625</v>
      </c>
      <c r="S7" s="30">
        <f>-1*(O7*100/N$5)</f>
        <v>-0.39581519864667336</v>
      </c>
      <c r="T7" s="30">
        <f>-1*(Q7*100/N$5)</f>
        <v>-0.08562519977107656</v>
      </c>
      <c r="U7" s="30">
        <f>(-1*(P7*100/N$5))*-1</f>
        <v>0.3706424637822145</v>
      </c>
      <c r="V7" s="31">
        <f aca="true" t="shared" si="0" ref="V7:V70">(-1*(R7*100/N$5))*-1</f>
        <v>0.0829089448170697</v>
      </c>
    </row>
    <row r="8" spans="13:22" ht="12.75">
      <c r="M8" s="34">
        <v>1</v>
      </c>
      <c r="N8" s="28">
        <f aca="true" t="shared" si="1" ref="N8:N71">O8+P8+Q8+R8</f>
        <v>30872</v>
      </c>
      <c r="O8" s="28">
        <f>'[1]Datos'!B8</f>
        <v>13051</v>
      </c>
      <c r="P8" s="28">
        <f>'[1]Datos'!D8</f>
        <v>12421</v>
      </c>
      <c r="Q8" s="28">
        <f>'[1]Datos'!G8</f>
        <v>2786</v>
      </c>
      <c r="R8" s="28">
        <f>'[1]Datos'!I8</f>
        <v>2614</v>
      </c>
      <c r="S8" s="30">
        <f>-1*(O8*100/N$5)</f>
        <v>-0.4122074814505054</v>
      </c>
      <c r="T8" s="30">
        <f aca="true" t="shared" si="2" ref="T8:T71">-1*(Q8*100/N$5)</f>
        <v>-0.08799402676584998</v>
      </c>
      <c r="U8" s="30">
        <f aca="true" t="shared" si="3" ref="U8:U71">(-1*(P8*100/N$5))*-1</f>
        <v>0.3923093346944087</v>
      </c>
      <c r="V8" s="31">
        <f t="shared" si="0"/>
        <v>0.08256151685783628</v>
      </c>
    </row>
    <row r="9" spans="13:22" ht="12.75">
      <c r="M9" s="33">
        <v>2</v>
      </c>
      <c r="N9" s="28">
        <f t="shared" si="1"/>
        <v>30175</v>
      </c>
      <c r="O9" s="28">
        <f>'[1]Datos'!B9</f>
        <v>13036</v>
      </c>
      <c r="P9" s="28">
        <f>'[1]Datos'!D9</f>
        <v>12689</v>
      </c>
      <c r="Q9" s="28">
        <f>'[1]Datos'!G9</f>
        <v>2272</v>
      </c>
      <c r="R9" s="28">
        <f>'[1]Datos'!I9</f>
        <v>2178</v>
      </c>
      <c r="S9" s="30">
        <f aca="true" t="shared" si="4" ref="S9:S24">-1*(O9*100/N$5)</f>
        <v>-0.41173371605155074</v>
      </c>
      <c r="T9" s="30">
        <f t="shared" si="2"/>
        <v>-0.07175966576166948</v>
      </c>
      <c r="U9" s="30">
        <f t="shared" si="3"/>
        <v>0.4007739431557324</v>
      </c>
      <c r="V9" s="31">
        <f t="shared" si="0"/>
        <v>0.06879073592822012</v>
      </c>
    </row>
    <row r="10" spans="13:22" ht="12.75">
      <c r="M10" s="34">
        <v>3</v>
      </c>
      <c r="N10" s="28">
        <f t="shared" si="1"/>
        <v>30518</v>
      </c>
      <c r="O10" s="28">
        <f>'[1]Datos'!B10</f>
        <v>13347</v>
      </c>
      <c r="P10" s="28">
        <f>'[1]Datos'!D10</f>
        <v>12755</v>
      </c>
      <c r="Q10" s="28">
        <f>'[1]Datos'!G10</f>
        <v>2264</v>
      </c>
      <c r="R10" s="28">
        <f>'[1]Datos'!I10</f>
        <v>2152</v>
      </c>
      <c r="S10" s="30">
        <f t="shared" si="4"/>
        <v>-0.42155645198987785</v>
      </c>
      <c r="T10" s="30">
        <f t="shared" si="2"/>
        <v>-0.07150699088222698</v>
      </c>
      <c r="U10" s="30">
        <f t="shared" si="3"/>
        <v>0.402858510911133</v>
      </c>
      <c r="V10" s="31">
        <f t="shared" si="0"/>
        <v>0.067969542570032</v>
      </c>
    </row>
    <row r="11" spans="13:22" ht="12.75">
      <c r="M11" s="33">
        <v>4</v>
      </c>
      <c r="N11" s="28">
        <f t="shared" si="1"/>
        <v>31093</v>
      </c>
      <c r="O11" s="28">
        <f>'[1]Datos'!B11</f>
        <v>13979</v>
      </c>
      <c r="P11" s="28">
        <f>'[1]Datos'!D11</f>
        <v>12917</v>
      </c>
      <c r="Q11" s="28">
        <f>'[1]Datos'!G11</f>
        <v>2114</v>
      </c>
      <c r="R11" s="28">
        <f>'[1]Datos'!I11</f>
        <v>2083</v>
      </c>
      <c r="S11" s="30">
        <f t="shared" si="4"/>
        <v>-0.4415177674658352</v>
      </c>
      <c r="T11" s="30">
        <f t="shared" si="2"/>
        <v>-0.06676933689268014</v>
      </c>
      <c r="U11" s="30">
        <f t="shared" si="3"/>
        <v>0.40797517721984355</v>
      </c>
      <c r="V11" s="31">
        <f t="shared" si="0"/>
        <v>0.06579022173484045</v>
      </c>
    </row>
    <row r="12" spans="13:22" ht="12.75">
      <c r="M12" s="33">
        <v>5</v>
      </c>
      <c r="N12" s="28">
        <f t="shared" si="1"/>
        <v>31744</v>
      </c>
      <c r="O12" s="28">
        <f>'[1]Datos'!B12</f>
        <v>14508</v>
      </c>
      <c r="P12" s="28">
        <f>'[1]Datos'!D12</f>
        <v>13946</v>
      </c>
      <c r="Q12" s="28">
        <f>'[1]Datos'!G12</f>
        <v>1688</v>
      </c>
      <c r="R12" s="28">
        <f>'[1]Datos'!I12</f>
        <v>1602</v>
      </c>
      <c r="S12" s="30">
        <f t="shared" si="4"/>
        <v>-0.4582258938689704</v>
      </c>
      <c r="T12" s="30">
        <f t="shared" si="2"/>
        <v>-0.05331439956236711</v>
      </c>
      <c r="U12" s="30">
        <f t="shared" si="3"/>
        <v>0.4404754835881349</v>
      </c>
      <c r="V12" s="31">
        <f t="shared" si="0"/>
        <v>0.050598144608360256</v>
      </c>
    </row>
    <row r="13" spans="13:22" ht="12.75">
      <c r="M13" s="34">
        <v>6</v>
      </c>
      <c r="N13" s="28">
        <f t="shared" si="1"/>
        <v>29721</v>
      </c>
      <c r="O13" s="28">
        <f>'[1]Datos'!B13</f>
        <v>13941</v>
      </c>
      <c r="P13" s="28">
        <f>'[1]Datos'!D13</f>
        <v>13113</v>
      </c>
      <c r="Q13" s="28">
        <f>'[1]Datos'!G13</f>
        <v>1378</v>
      </c>
      <c r="R13" s="28">
        <f>'[1]Datos'!I13</f>
        <v>1289</v>
      </c>
      <c r="S13" s="30">
        <f t="shared" si="4"/>
        <v>-0.44031756178848336</v>
      </c>
      <c r="T13" s="30">
        <f t="shared" si="2"/>
        <v>-0.04352324798397031</v>
      </c>
      <c r="U13" s="30">
        <f t="shared" si="3"/>
        <v>0.4141657117661848</v>
      </c>
      <c r="V13" s="31">
        <f t="shared" si="0"/>
        <v>0.040712239950172514</v>
      </c>
    </row>
    <row r="14" spans="13:22" ht="12.75">
      <c r="M14" s="33">
        <v>7</v>
      </c>
      <c r="N14" s="28">
        <f t="shared" si="1"/>
        <v>28883</v>
      </c>
      <c r="O14" s="28">
        <f>'[1]Datos'!B14</f>
        <v>13514</v>
      </c>
      <c r="P14" s="28">
        <f>'[1]Datos'!D14</f>
        <v>12934</v>
      </c>
      <c r="Q14" s="28">
        <f>'[1]Datos'!G14</f>
        <v>1204</v>
      </c>
      <c r="R14" s="28">
        <f>'[1]Datos'!I14</f>
        <v>1231</v>
      </c>
      <c r="S14" s="30">
        <f t="shared" si="4"/>
        <v>-0.42683104009823997</v>
      </c>
      <c r="T14" s="30">
        <f t="shared" si="2"/>
        <v>-0.03802756935609597</v>
      </c>
      <c r="U14" s="30">
        <f t="shared" si="3"/>
        <v>0.4085121113386589</v>
      </c>
      <c r="V14" s="31">
        <f t="shared" si="0"/>
        <v>0.0388803470742144</v>
      </c>
    </row>
    <row r="15" spans="10:22" ht="12.75">
      <c r="J15" s="20" t="s">
        <v>53</v>
      </c>
      <c r="M15" s="34">
        <v>8</v>
      </c>
      <c r="N15" s="28">
        <f t="shared" si="1"/>
        <v>28056</v>
      </c>
      <c r="O15" s="28">
        <f>'[1]Datos'!B15</f>
        <v>13026</v>
      </c>
      <c r="P15" s="28">
        <f>'[1]Datos'!D15</f>
        <v>12699</v>
      </c>
      <c r="Q15" s="28">
        <f>'[1]Datos'!G15</f>
        <v>1182</v>
      </c>
      <c r="R15" s="28">
        <f>'[1]Datos'!I15</f>
        <v>1149</v>
      </c>
      <c r="S15" s="30">
        <f t="shared" si="4"/>
        <v>-0.4114178724522476</v>
      </c>
      <c r="T15" s="30">
        <f t="shared" si="2"/>
        <v>-0.0373327134376291</v>
      </c>
      <c r="U15" s="30">
        <f t="shared" si="3"/>
        <v>0.4010897867550355</v>
      </c>
      <c r="V15" s="31">
        <f t="shared" si="0"/>
        <v>0.0362904295599288</v>
      </c>
    </row>
    <row r="16" spans="10:22" ht="12.75">
      <c r="J16" s="20" t="s">
        <v>54</v>
      </c>
      <c r="M16" s="33">
        <v>9</v>
      </c>
      <c r="N16" s="28">
        <f t="shared" si="1"/>
        <v>28277</v>
      </c>
      <c r="O16" s="28">
        <f>'[1]Datos'!B16</f>
        <v>13316</v>
      </c>
      <c r="P16" s="28">
        <f>'[1]Datos'!D16</f>
        <v>12457</v>
      </c>
      <c r="Q16" s="28">
        <f>'[1]Datos'!G16</f>
        <v>1272</v>
      </c>
      <c r="R16" s="28">
        <f>'[1]Datos'!I16</f>
        <v>1232</v>
      </c>
      <c r="S16" s="30">
        <f t="shared" si="4"/>
        <v>-0.4205773368320382</v>
      </c>
      <c r="T16" s="30">
        <f t="shared" si="2"/>
        <v>-0.04017530583135721</v>
      </c>
      <c r="U16" s="30">
        <f t="shared" si="3"/>
        <v>0.39344637165189994</v>
      </c>
      <c r="V16" s="31">
        <f t="shared" si="0"/>
        <v>0.03891193143414472</v>
      </c>
    </row>
    <row r="17" spans="10:22" ht="12.75">
      <c r="J17" s="20" t="s">
        <v>55</v>
      </c>
      <c r="M17" s="33">
        <v>10</v>
      </c>
      <c r="N17" s="28">
        <f t="shared" si="1"/>
        <v>27951</v>
      </c>
      <c r="O17" s="28">
        <f>'[1]Datos'!B17</f>
        <v>13007</v>
      </c>
      <c r="P17" s="28">
        <f>'[1]Datos'!D17</f>
        <v>12430</v>
      </c>
      <c r="Q17" s="28">
        <f>'[1]Datos'!G17</f>
        <v>1282</v>
      </c>
      <c r="R17" s="28">
        <f>'[1]Datos'!I17</f>
        <v>1232</v>
      </c>
      <c r="S17" s="30">
        <f t="shared" si="4"/>
        <v>-0.4108177696135717</v>
      </c>
      <c r="T17" s="30">
        <f t="shared" si="2"/>
        <v>-0.04049114943066033</v>
      </c>
      <c r="U17" s="30">
        <f t="shared" si="3"/>
        <v>0.3925935939337815</v>
      </c>
      <c r="V17" s="31">
        <f t="shared" si="0"/>
        <v>0.03891193143414472</v>
      </c>
    </row>
    <row r="18" spans="10:22" ht="12.75">
      <c r="J18" s="20" t="s">
        <v>56</v>
      </c>
      <c r="M18" s="34">
        <v>11</v>
      </c>
      <c r="N18" s="28">
        <f t="shared" si="1"/>
        <v>27091</v>
      </c>
      <c r="O18" s="28">
        <f>'[1]Datos'!B18</f>
        <v>12461</v>
      </c>
      <c r="P18" s="28">
        <f>'[1]Datos'!D18</f>
        <v>11949</v>
      </c>
      <c r="Q18" s="28">
        <f>'[1]Datos'!G18</f>
        <v>1323</v>
      </c>
      <c r="R18" s="28">
        <f>'[1]Datos'!I18</f>
        <v>1358</v>
      </c>
      <c r="S18" s="30">
        <f t="shared" si="4"/>
        <v>-0.3935727090916212</v>
      </c>
      <c r="T18" s="30">
        <f t="shared" si="2"/>
        <v>-0.04178610818780313</v>
      </c>
      <c r="U18" s="30">
        <f t="shared" si="3"/>
        <v>0.3774015168073013</v>
      </c>
      <c r="V18" s="31">
        <f t="shared" si="0"/>
        <v>0.04289156078536406</v>
      </c>
    </row>
    <row r="19" spans="10:22" ht="12.75">
      <c r="J19" s="20" t="s">
        <v>57</v>
      </c>
      <c r="M19" s="33">
        <v>12</v>
      </c>
      <c r="N19" s="28">
        <f t="shared" si="1"/>
        <v>26776</v>
      </c>
      <c r="O19" s="28">
        <f>'[1]Datos'!B19</f>
        <v>12100</v>
      </c>
      <c r="P19" s="28">
        <f>'[1]Datos'!D19</f>
        <v>11831</v>
      </c>
      <c r="Q19" s="28">
        <f>'[1]Datos'!G19</f>
        <v>1461</v>
      </c>
      <c r="R19" s="28">
        <f>'[1]Datos'!I19</f>
        <v>1384</v>
      </c>
      <c r="S19" s="30">
        <f t="shared" si="4"/>
        <v>-0.38217075515677845</v>
      </c>
      <c r="T19" s="30">
        <f t="shared" si="2"/>
        <v>-0.04614474985818622</v>
      </c>
      <c r="U19" s="30">
        <f t="shared" si="3"/>
        <v>0.37367456233552443</v>
      </c>
      <c r="V19" s="31">
        <f t="shared" si="0"/>
        <v>0.04371275414355218</v>
      </c>
    </row>
    <row r="20" spans="10:22" ht="12.75">
      <c r="J20" s="20" t="s">
        <v>58</v>
      </c>
      <c r="M20" s="34">
        <v>13</v>
      </c>
      <c r="N20" s="28">
        <f t="shared" si="1"/>
        <v>26550</v>
      </c>
      <c r="O20" s="28">
        <f>'[1]Datos'!B20</f>
        <v>12025</v>
      </c>
      <c r="P20" s="28">
        <f>'[1]Datos'!D20</f>
        <v>11420</v>
      </c>
      <c r="Q20" s="28">
        <f>'[1]Datos'!G20</f>
        <v>1622</v>
      </c>
      <c r="R20" s="28">
        <f>'[1]Datos'!I20</f>
        <v>1483</v>
      </c>
      <c r="S20" s="30">
        <f t="shared" si="4"/>
        <v>-0.37980192816200503</v>
      </c>
      <c r="T20" s="30">
        <f t="shared" si="2"/>
        <v>-0.0512298318069665</v>
      </c>
      <c r="U20" s="30">
        <f t="shared" si="3"/>
        <v>0.3606933904041661</v>
      </c>
      <c r="V20" s="31">
        <f t="shared" si="0"/>
        <v>0.046839605776653095</v>
      </c>
    </row>
    <row r="21" spans="10:22" ht="12.75">
      <c r="J21" s="20" t="s">
        <v>59</v>
      </c>
      <c r="M21" s="33">
        <v>14</v>
      </c>
      <c r="N21" s="28">
        <f t="shared" si="1"/>
        <v>25791</v>
      </c>
      <c r="O21" s="28">
        <f>'[1]Datos'!B21</f>
        <v>11589</v>
      </c>
      <c r="P21" s="28">
        <f>'[1]Datos'!D21</f>
        <v>11004</v>
      </c>
      <c r="Q21" s="28">
        <f>'[1]Datos'!G21</f>
        <v>1632</v>
      </c>
      <c r="R21" s="28">
        <f>'[1]Datos'!I21</f>
        <v>1566</v>
      </c>
      <c r="S21" s="30">
        <f t="shared" si="4"/>
        <v>-0.3660311472323889</v>
      </c>
      <c r="T21" s="30">
        <f t="shared" si="2"/>
        <v>-0.05154567540626962</v>
      </c>
      <c r="U21" s="30">
        <f t="shared" si="3"/>
        <v>0.3475542966731562</v>
      </c>
      <c r="V21" s="31">
        <f t="shared" si="0"/>
        <v>0.04946110765086901</v>
      </c>
    </row>
    <row r="22" spans="10:22" ht="12.75">
      <c r="J22" s="20" t="s">
        <v>60</v>
      </c>
      <c r="K22" s="16"/>
      <c r="L22" s="16"/>
      <c r="M22" s="33">
        <v>15</v>
      </c>
      <c r="N22" s="28">
        <f t="shared" si="1"/>
        <v>25291</v>
      </c>
      <c r="O22" s="28">
        <f>'[1]Datos'!B22</f>
        <v>11279</v>
      </c>
      <c r="P22" s="28">
        <f>'[1]Datos'!D22</f>
        <v>10759</v>
      </c>
      <c r="Q22" s="28">
        <f>'[1]Datos'!G22</f>
        <v>1705</v>
      </c>
      <c r="R22" s="28">
        <f>'[1]Datos'!I22</f>
        <v>1548</v>
      </c>
      <c r="S22" s="30">
        <f t="shared" si="4"/>
        <v>-0.35623999565399206</v>
      </c>
      <c r="T22" s="30">
        <f t="shared" si="2"/>
        <v>-0.05385133368118242</v>
      </c>
      <c r="U22" s="30">
        <f t="shared" si="3"/>
        <v>0.3398161284902297</v>
      </c>
      <c r="V22" s="31">
        <f t="shared" si="0"/>
        <v>0.04889258917212339</v>
      </c>
    </row>
    <row r="23" spans="10:22" ht="12.75">
      <c r="J23" s="20" t="s">
        <v>61</v>
      </c>
      <c r="K23" s="17"/>
      <c r="L23" s="17"/>
      <c r="M23" s="34">
        <v>16</v>
      </c>
      <c r="N23" s="28">
        <f t="shared" si="1"/>
        <v>25904</v>
      </c>
      <c r="O23" s="28">
        <f>'[1]Datos'!B23</f>
        <v>11485</v>
      </c>
      <c r="P23" s="28">
        <f>'[1]Datos'!D23</f>
        <v>11047</v>
      </c>
      <c r="Q23" s="28">
        <f>'[1]Datos'!G23</f>
        <v>1676</v>
      </c>
      <c r="R23" s="28">
        <f>'[1]Datos'!I23</f>
        <v>1696</v>
      </c>
      <c r="S23" s="30">
        <f t="shared" si="4"/>
        <v>-0.3627463737996364</v>
      </c>
      <c r="T23" s="30">
        <f t="shared" si="2"/>
        <v>-0.05293538724320336</v>
      </c>
      <c r="U23" s="30">
        <f t="shared" si="3"/>
        <v>0.3489124241501596</v>
      </c>
      <c r="V23" s="31">
        <f t="shared" si="0"/>
        <v>0.05356707444180961</v>
      </c>
    </row>
    <row r="24" spans="10:22" ht="12.75">
      <c r="J24" s="20" t="s">
        <v>62</v>
      </c>
      <c r="K24" s="17"/>
      <c r="L24" s="17"/>
      <c r="M24" s="33">
        <v>17</v>
      </c>
      <c r="N24" s="28">
        <f t="shared" si="1"/>
        <v>25488</v>
      </c>
      <c r="O24" s="28">
        <f>'[1]Datos'!B24</f>
        <v>11132</v>
      </c>
      <c r="P24" s="28">
        <f>'[1]Datos'!D24</f>
        <v>10897</v>
      </c>
      <c r="Q24" s="28">
        <f>'[1]Datos'!G24</f>
        <v>1750</v>
      </c>
      <c r="R24" s="28">
        <f>'[1]Datos'!I24</f>
        <v>1709</v>
      </c>
      <c r="S24" s="30">
        <f t="shared" si="4"/>
        <v>-0.35159709474423617</v>
      </c>
      <c r="T24" s="30">
        <f t="shared" si="2"/>
        <v>-0.05527262987804647</v>
      </c>
      <c r="U24" s="30">
        <f t="shared" si="3"/>
        <v>0.34417477016061276</v>
      </c>
      <c r="V24" s="31">
        <f t="shared" si="0"/>
        <v>0.05397767112090367</v>
      </c>
    </row>
    <row r="25" spans="10:22" ht="12.75">
      <c r="J25" s="20" t="s">
        <v>63</v>
      </c>
      <c r="K25" s="17"/>
      <c r="L25" s="17"/>
      <c r="M25" s="34">
        <v>18</v>
      </c>
      <c r="N25" s="28">
        <f t="shared" si="1"/>
        <v>25819</v>
      </c>
      <c r="O25" s="28">
        <f>'[1]Datos'!B25</f>
        <v>11385</v>
      </c>
      <c r="P25" s="28">
        <f>'[1]Datos'!D25</f>
        <v>10734</v>
      </c>
      <c r="Q25" s="28">
        <f>'[1]Datos'!G25</f>
        <v>1917</v>
      </c>
      <c r="R25" s="28">
        <f>'[1]Datos'!I25</f>
        <v>1783</v>
      </c>
      <c r="S25" s="30">
        <f>-1*(O25*100/N$5)</f>
        <v>-0.3595879378066052</v>
      </c>
      <c r="T25" s="30">
        <f t="shared" si="2"/>
        <v>-0.060547217986408615</v>
      </c>
      <c r="U25" s="30">
        <f t="shared" si="3"/>
        <v>0.3390265194919719</v>
      </c>
      <c r="V25" s="31">
        <f t="shared" si="0"/>
        <v>0.05631491375574677</v>
      </c>
    </row>
    <row r="26" spans="10:22" ht="12.75">
      <c r="J26" s="20" t="s">
        <v>64</v>
      </c>
      <c r="K26" s="17"/>
      <c r="L26" s="17"/>
      <c r="M26" s="33">
        <v>19</v>
      </c>
      <c r="N26" s="28">
        <f t="shared" si="1"/>
        <v>26980</v>
      </c>
      <c r="O26" s="28">
        <f>'[1]Datos'!B26</f>
        <v>11652</v>
      </c>
      <c r="P26" s="28">
        <f>'[1]Datos'!D26</f>
        <v>11199</v>
      </c>
      <c r="Q26" s="28">
        <f>'[1]Datos'!G26</f>
        <v>2022</v>
      </c>
      <c r="R26" s="28">
        <f>'[1]Datos'!I26</f>
        <v>2107</v>
      </c>
      <c r="S26" s="30">
        <f>-1*(O26*100/N$5)</f>
        <v>-0.36802096190799855</v>
      </c>
      <c r="T26" s="30">
        <f t="shared" si="2"/>
        <v>-0.06386357577909141</v>
      </c>
      <c r="U26" s="30">
        <f t="shared" si="3"/>
        <v>0.35371324685956707</v>
      </c>
      <c r="V26" s="31">
        <f t="shared" si="0"/>
        <v>0.06654824637316795</v>
      </c>
    </row>
    <row r="27" spans="10:22" ht="12.75">
      <c r="J27" s="20" t="s">
        <v>65</v>
      </c>
      <c r="K27" s="17"/>
      <c r="L27" s="17"/>
      <c r="M27" s="33">
        <v>20</v>
      </c>
      <c r="N27" s="28">
        <f t="shared" si="1"/>
        <v>28265</v>
      </c>
      <c r="O27" s="28">
        <f>'[1]Datos'!B27</f>
        <v>12013</v>
      </c>
      <c r="P27" s="28">
        <f>'[1]Datos'!D27</f>
        <v>11650</v>
      </c>
      <c r="Q27" s="28">
        <f>'[1]Datos'!G27</f>
        <v>2176</v>
      </c>
      <c r="R27" s="28">
        <f>'[1]Datos'!I27</f>
        <v>2426</v>
      </c>
      <c r="S27" s="30">
        <f>-1*(O27*100/N$5)</f>
        <v>-0.37942291584284127</v>
      </c>
      <c r="T27" s="30">
        <f t="shared" si="2"/>
        <v>-0.0687275672083595</v>
      </c>
      <c r="U27" s="30">
        <f t="shared" si="3"/>
        <v>0.3679577931881379</v>
      </c>
      <c r="V27" s="31">
        <f t="shared" si="0"/>
        <v>0.07662365719093757</v>
      </c>
    </row>
    <row r="28" spans="10:22" ht="12.75">
      <c r="J28" s="20" t="s">
        <v>66</v>
      </c>
      <c r="K28" s="17"/>
      <c r="L28" s="17"/>
      <c r="M28" s="34">
        <v>21</v>
      </c>
      <c r="N28" s="28">
        <f t="shared" si="1"/>
        <v>29550</v>
      </c>
      <c r="O28" s="28">
        <f>'[1]Datos'!B28</f>
        <v>12408</v>
      </c>
      <c r="P28" s="28">
        <f>'[1]Datos'!D28</f>
        <v>11834</v>
      </c>
      <c r="Q28" s="28">
        <f>'[1]Datos'!G28</f>
        <v>2466</v>
      </c>
      <c r="R28" s="28">
        <f>'[1]Datos'!I28</f>
        <v>2842</v>
      </c>
      <c r="S28" s="30">
        <f aca="true" t="shared" si="5" ref="S28:S91">-1*(O28*100/N$5)</f>
        <v>-0.3918987380153146</v>
      </c>
      <c r="T28" s="30">
        <f t="shared" si="2"/>
        <v>-0.07788703158815005</v>
      </c>
      <c r="U28" s="30">
        <f t="shared" si="3"/>
        <v>0.3737693154153154</v>
      </c>
      <c r="V28" s="31">
        <f t="shared" si="0"/>
        <v>0.08976275092194747</v>
      </c>
    </row>
    <row r="29" spans="10:22" ht="12.75">
      <c r="J29" s="20" t="s">
        <v>67</v>
      </c>
      <c r="K29" s="17"/>
      <c r="L29" s="17"/>
      <c r="M29" s="33">
        <v>22</v>
      </c>
      <c r="N29" s="28">
        <f t="shared" si="1"/>
        <v>29856</v>
      </c>
      <c r="O29" s="28">
        <f>'[1]Datos'!B29</f>
        <v>11944</v>
      </c>
      <c r="P29" s="28">
        <f>'[1]Datos'!D29</f>
        <v>11688</v>
      </c>
      <c r="Q29" s="28">
        <f>'[1]Datos'!G29</f>
        <v>2718</v>
      </c>
      <c r="R29" s="28">
        <f>'[1]Datos'!I29</f>
        <v>3506</v>
      </c>
      <c r="S29" s="30">
        <f t="shared" si="5"/>
        <v>-0.37724359500764976</v>
      </c>
      <c r="T29" s="30">
        <f t="shared" si="2"/>
        <v>-0.08584629029058874</v>
      </c>
      <c r="U29" s="30">
        <f t="shared" si="3"/>
        <v>0.3691579988654898</v>
      </c>
      <c r="V29" s="31">
        <f t="shared" si="0"/>
        <v>0.11073476591567481</v>
      </c>
    </row>
    <row r="30" spans="10:22" ht="12.75">
      <c r="J30" s="20" t="s">
        <v>68</v>
      </c>
      <c r="K30" s="17"/>
      <c r="L30" s="17"/>
      <c r="M30" s="34">
        <v>23</v>
      </c>
      <c r="N30" s="28">
        <f t="shared" si="1"/>
        <v>31190</v>
      </c>
      <c r="O30" s="28">
        <f>'[1]Datos'!B30</f>
        <v>12172</v>
      </c>
      <c r="P30" s="28">
        <f>'[1]Datos'!D30</f>
        <v>11768</v>
      </c>
      <c r="Q30" s="28">
        <f>'[1]Datos'!G30</f>
        <v>3038</v>
      </c>
      <c r="R30" s="28">
        <f>'[1]Datos'!I30</f>
        <v>4212</v>
      </c>
      <c r="S30" s="30">
        <f t="shared" si="5"/>
        <v>-0.3844448290717609</v>
      </c>
      <c r="T30" s="30">
        <f t="shared" si="2"/>
        <v>-0.09595328546828867</v>
      </c>
      <c r="U30" s="30">
        <f t="shared" si="3"/>
        <v>0.37168474765991477</v>
      </c>
      <c r="V30" s="31">
        <f t="shared" si="0"/>
        <v>0.13303332402647527</v>
      </c>
    </row>
    <row r="31" spans="10:22" ht="12.75">
      <c r="J31" s="20" t="s">
        <v>69</v>
      </c>
      <c r="K31" s="17"/>
      <c r="L31" s="17"/>
      <c r="M31" s="33">
        <v>24</v>
      </c>
      <c r="N31" s="28">
        <f t="shared" si="1"/>
        <v>33230</v>
      </c>
      <c r="O31" s="28">
        <f>'[1]Datos'!B31</f>
        <v>12782</v>
      </c>
      <c r="P31" s="28">
        <f>'[1]Datos'!D31</f>
        <v>12376</v>
      </c>
      <c r="Q31" s="28">
        <f>'[1]Datos'!G31</f>
        <v>3328</v>
      </c>
      <c r="R31" s="28">
        <f>'[1]Datos'!I31</f>
        <v>4744</v>
      </c>
      <c r="S31" s="30">
        <f t="shared" si="5"/>
        <v>-0.40371128862925143</v>
      </c>
      <c r="T31" s="30">
        <f t="shared" si="2"/>
        <v>-0.10511274984807922</v>
      </c>
      <c r="U31" s="30">
        <f t="shared" si="3"/>
        <v>0.3908880384975446</v>
      </c>
      <c r="V31" s="31">
        <f t="shared" si="0"/>
        <v>0.1498362035094014</v>
      </c>
    </row>
    <row r="32" spans="10:22" ht="12.75">
      <c r="J32" s="20" t="s">
        <v>70</v>
      </c>
      <c r="K32" s="17"/>
      <c r="L32" s="17"/>
      <c r="M32" s="33">
        <v>25</v>
      </c>
      <c r="N32" s="28">
        <f t="shared" si="1"/>
        <v>34941</v>
      </c>
      <c r="O32" s="28">
        <f>'[1]Datos'!B32</f>
        <v>12925</v>
      </c>
      <c r="P32" s="28">
        <f>'[1]Datos'!D32</f>
        <v>12789</v>
      </c>
      <c r="Q32" s="28">
        <f>'[1]Datos'!G32</f>
        <v>3776</v>
      </c>
      <c r="R32" s="28">
        <f>'[1]Datos'!I32</f>
        <v>5451</v>
      </c>
      <c r="S32" s="30">
        <f t="shared" si="5"/>
        <v>-0.4082278520992861</v>
      </c>
      <c r="T32" s="30">
        <f t="shared" si="2"/>
        <v>-0.11926254309685913</v>
      </c>
      <c r="U32" s="30">
        <f t="shared" si="3"/>
        <v>0.4039323791487636</v>
      </c>
      <c r="V32" s="31">
        <f t="shared" si="0"/>
        <v>0.17216634598013217</v>
      </c>
    </row>
    <row r="33" spans="10:22" ht="12.75">
      <c r="J33" s="20" t="s">
        <v>71</v>
      </c>
      <c r="K33" s="17"/>
      <c r="L33" s="17"/>
      <c r="M33" s="34">
        <v>26</v>
      </c>
      <c r="N33" s="28">
        <f t="shared" si="1"/>
        <v>37013</v>
      </c>
      <c r="O33" s="28">
        <f>'[1]Datos'!B33</f>
        <v>13533</v>
      </c>
      <c r="P33" s="28">
        <f>'[1]Datos'!D33</f>
        <v>13399</v>
      </c>
      <c r="Q33" s="28">
        <f>'[1]Datos'!G33</f>
        <v>4127</v>
      </c>
      <c r="R33" s="28">
        <f>'[1]Datos'!I33</f>
        <v>5954</v>
      </c>
      <c r="S33" s="30">
        <f t="shared" si="5"/>
        <v>-0.4274311429369159</v>
      </c>
      <c r="T33" s="30">
        <f t="shared" si="2"/>
        <v>-0.13034865343239874</v>
      </c>
      <c r="U33" s="30">
        <f t="shared" si="3"/>
        <v>0.4231988387062541</v>
      </c>
      <c r="V33" s="31">
        <f t="shared" si="0"/>
        <v>0.18805327902507923</v>
      </c>
    </row>
    <row r="34" spans="10:22" ht="12.75">
      <c r="J34" s="20" t="s">
        <v>72</v>
      </c>
      <c r="K34" s="17"/>
      <c r="L34" s="17"/>
      <c r="M34" s="33">
        <v>27</v>
      </c>
      <c r="N34" s="28">
        <f t="shared" si="1"/>
        <v>38897</v>
      </c>
      <c r="O34" s="28">
        <f>'[1]Datos'!B34</f>
        <v>14057</v>
      </c>
      <c r="P34" s="28">
        <f>'[1]Datos'!D34</f>
        <v>13971</v>
      </c>
      <c r="Q34" s="28">
        <f>'[1]Datos'!G34</f>
        <v>4492</v>
      </c>
      <c r="R34" s="28">
        <f>'[1]Datos'!I34</f>
        <v>6377</v>
      </c>
      <c r="S34" s="30">
        <f t="shared" si="5"/>
        <v>-0.44398134754039953</v>
      </c>
      <c r="T34" s="30">
        <f t="shared" si="2"/>
        <v>-0.1418769448069627</v>
      </c>
      <c r="U34" s="30">
        <f t="shared" si="3"/>
        <v>0.4412650925863927</v>
      </c>
      <c r="V34" s="31">
        <f t="shared" si="0"/>
        <v>0.20141346327560133</v>
      </c>
    </row>
    <row r="35" spans="10:22" ht="12.75">
      <c r="J35" s="20" t="s">
        <v>73</v>
      </c>
      <c r="K35" s="17"/>
      <c r="L35" s="17"/>
      <c r="M35" s="34">
        <v>28</v>
      </c>
      <c r="N35" s="28">
        <f t="shared" si="1"/>
        <v>41561</v>
      </c>
      <c r="O35" s="28">
        <f>'[1]Datos'!B35</f>
        <v>14717</v>
      </c>
      <c r="P35" s="28">
        <f>'[1]Datos'!D35</f>
        <v>15003</v>
      </c>
      <c r="Q35" s="28">
        <f>'[1]Datos'!G35</f>
        <v>4976</v>
      </c>
      <c r="R35" s="28">
        <f>'[1]Datos'!I35</f>
        <v>6865</v>
      </c>
      <c r="S35" s="30">
        <f t="shared" si="5"/>
        <v>-0.46482702509440565</v>
      </c>
      <c r="T35" s="30">
        <f t="shared" si="2"/>
        <v>-0.15716377501323384</v>
      </c>
      <c r="U35" s="30">
        <f t="shared" si="3"/>
        <v>0.47386015203447496</v>
      </c>
      <c r="V35" s="31">
        <f t="shared" si="0"/>
        <v>0.2168266309215937</v>
      </c>
    </row>
    <row r="36" spans="10:22" ht="12.75">
      <c r="J36" s="20" t="s">
        <v>74</v>
      </c>
      <c r="K36" s="17"/>
      <c r="L36" s="17"/>
      <c r="M36" s="33">
        <v>29</v>
      </c>
      <c r="N36" s="28">
        <f t="shared" si="1"/>
        <v>43986</v>
      </c>
      <c r="O36" s="28">
        <f>'[1]Datos'!B36</f>
        <v>15549</v>
      </c>
      <c r="P36" s="28">
        <f>'[1]Datos'!D36</f>
        <v>15845</v>
      </c>
      <c r="Q36" s="28">
        <f>'[1]Datos'!G36</f>
        <v>5448</v>
      </c>
      <c r="R36" s="28">
        <f>'[1]Datos'!I36</f>
        <v>7144</v>
      </c>
      <c r="S36" s="30">
        <f t="shared" si="5"/>
        <v>-0.4911052125564255</v>
      </c>
      <c r="T36" s="30">
        <f t="shared" si="2"/>
        <v>-0.17207159290034124</v>
      </c>
      <c r="U36" s="30">
        <f t="shared" si="3"/>
        <v>0.5004541830957979</v>
      </c>
      <c r="V36" s="31">
        <f t="shared" si="0"/>
        <v>0.22563866734215085</v>
      </c>
    </row>
    <row r="37" spans="10:22" ht="12.75">
      <c r="J37" s="17"/>
      <c r="K37" s="17"/>
      <c r="L37" s="17"/>
      <c r="M37" s="33">
        <v>30</v>
      </c>
      <c r="N37" s="28">
        <f t="shared" si="1"/>
        <v>45289</v>
      </c>
      <c r="O37" s="28">
        <f>'[1]Datos'!B37</f>
        <v>16131</v>
      </c>
      <c r="P37" s="28">
        <f>'[1]Datos'!D37</f>
        <v>15955</v>
      </c>
      <c r="Q37" s="28">
        <f>'[1]Datos'!G37</f>
        <v>5738</v>
      </c>
      <c r="R37" s="28">
        <f>'[1]Datos'!I37</f>
        <v>7465</v>
      </c>
      <c r="S37" s="30">
        <f t="shared" si="5"/>
        <v>-0.5094873100358672</v>
      </c>
      <c r="T37" s="30">
        <f t="shared" si="2"/>
        <v>-0.1812310572801318</v>
      </c>
      <c r="U37" s="30">
        <f t="shared" si="3"/>
        <v>0.5039284626881323</v>
      </c>
      <c r="V37" s="31">
        <f t="shared" si="0"/>
        <v>0.23577724687978108</v>
      </c>
    </row>
    <row r="38" spans="10:22" ht="12.75">
      <c r="J38" s="17"/>
      <c r="K38" s="17"/>
      <c r="L38" s="17"/>
      <c r="M38" s="34">
        <v>31</v>
      </c>
      <c r="N38" s="28">
        <f t="shared" si="1"/>
        <v>48474</v>
      </c>
      <c r="O38" s="28">
        <f>'[1]Datos'!B38</f>
        <v>16911</v>
      </c>
      <c r="P38" s="28">
        <f>'[1]Datos'!D38</f>
        <v>17438</v>
      </c>
      <c r="Q38" s="28">
        <f>'[1]Datos'!G38</f>
        <v>6473</v>
      </c>
      <c r="R38" s="28">
        <f>'[1]Datos'!I38</f>
        <v>7652</v>
      </c>
      <c r="S38" s="30">
        <f t="shared" si="5"/>
        <v>-0.5341231107815108</v>
      </c>
      <c r="T38" s="30">
        <f t="shared" si="2"/>
        <v>-0.2044455618289113</v>
      </c>
      <c r="U38" s="30">
        <f t="shared" si="3"/>
        <v>0.5507680684647853</v>
      </c>
      <c r="V38" s="31">
        <f t="shared" si="0"/>
        <v>0.2416835221867495</v>
      </c>
    </row>
    <row r="39" spans="10:22" ht="12.75">
      <c r="J39" s="17"/>
      <c r="K39" s="17"/>
      <c r="L39" s="17"/>
      <c r="M39" s="33">
        <v>32</v>
      </c>
      <c r="N39" s="28">
        <f t="shared" si="1"/>
        <v>50066</v>
      </c>
      <c r="O39" s="28">
        <f>'[1]Datos'!B39</f>
        <v>17817</v>
      </c>
      <c r="P39" s="28">
        <f>'[1]Datos'!D39</f>
        <v>18365</v>
      </c>
      <c r="Q39" s="28">
        <f>'[1]Datos'!G39</f>
        <v>6403</v>
      </c>
      <c r="R39" s="28">
        <f>'[1]Datos'!I39</f>
        <v>7481</v>
      </c>
      <c r="S39" s="30">
        <f t="shared" si="5"/>
        <v>-0.5627385408783737</v>
      </c>
      <c r="T39" s="30">
        <f t="shared" si="2"/>
        <v>-0.20223465663378945</v>
      </c>
      <c r="U39" s="30">
        <f t="shared" si="3"/>
        <v>0.5800467701201848</v>
      </c>
      <c r="V39" s="31">
        <f t="shared" si="0"/>
        <v>0.23628259663866608</v>
      </c>
    </row>
    <row r="40" spans="10:22" ht="12.75">
      <c r="J40" s="17"/>
      <c r="K40" s="17"/>
      <c r="L40" s="17"/>
      <c r="M40" s="34">
        <v>33</v>
      </c>
      <c r="N40" s="28">
        <f t="shared" si="1"/>
        <v>50786</v>
      </c>
      <c r="O40" s="28">
        <f>'[1]Datos'!B40</f>
        <v>18375</v>
      </c>
      <c r="P40" s="28">
        <f>'[1]Datos'!D40</f>
        <v>18743</v>
      </c>
      <c r="Q40" s="28">
        <f>'[1]Datos'!G40</f>
        <v>6482</v>
      </c>
      <c r="R40" s="28">
        <f>'[1]Datos'!I40</f>
        <v>7186</v>
      </c>
      <c r="S40" s="30">
        <f t="shared" si="5"/>
        <v>-0.5803626137194879</v>
      </c>
      <c r="T40" s="30">
        <f t="shared" si="2"/>
        <v>-0.20472982106828413</v>
      </c>
      <c r="U40" s="30">
        <f t="shared" si="3"/>
        <v>0.5919856581738429</v>
      </c>
      <c r="V40" s="31">
        <f t="shared" si="0"/>
        <v>0.22696521045922396</v>
      </c>
    </row>
    <row r="41" spans="10:22" ht="12.75">
      <c r="J41" s="17"/>
      <c r="K41" s="17"/>
      <c r="L41" s="17"/>
      <c r="M41" s="33">
        <v>34</v>
      </c>
      <c r="N41" s="28">
        <f t="shared" si="1"/>
        <v>52233</v>
      </c>
      <c r="O41" s="28">
        <f>'[1]Datos'!B41</f>
        <v>19218</v>
      </c>
      <c r="P41" s="28">
        <f>'[1]Datos'!D41</f>
        <v>19591</v>
      </c>
      <c r="Q41" s="28">
        <f>'[1]Datos'!G41</f>
        <v>6524</v>
      </c>
      <c r="R41" s="28">
        <f>'[1]Datos'!I41</f>
        <v>6900</v>
      </c>
      <c r="S41" s="30">
        <f t="shared" si="5"/>
        <v>-0.6069882291407411</v>
      </c>
      <c r="T41" s="30">
        <f t="shared" si="2"/>
        <v>-0.20605636418535725</v>
      </c>
      <c r="U41" s="30">
        <f t="shared" si="3"/>
        <v>0.6187691953947476</v>
      </c>
      <c r="V41" s="31">
        <f t="shared" si="0"/>
        <v>0.21793208351915466</v>
      </c>
    </row>
    <row r="42" spans="10:22" ht="12.75">
      <c r="J42" s="17"/>
      <c r="K42" s="17"/>
      <c r="L42" s="17"/>
      <c r="M42" s="33">
        <v>35</v>
      </c>
      <c r="N42" s="28">
        <f t="shared" si="1"/>
        <v>54003</v>
      </c>
      <c r="O42" s="28">
        <f>'[1]Datos'!B42</f>
        <v>20115</v>
      </c>
      <c r="P42" s="28">
        <f>'[1]Datos'!D42</f>
        <v>20881</v>
      </c>
      <c r="Q42" s="28">
        <f>'[1]Datos'!G42</f>
        <v>6417</v>
      </c>
      <c r="R42" s="28">
        <f>'[1]Datos'!I42</f>
        <v>6590</v>
      </c>
      <c r="S42" s="30">
        <f t="shared" si="5"/>
        <v>-0.6353193999982313</v>
      </c>
      <c r="T42" s="30">
        <f t="shared" si="2"/>
        <v>-0.20267683767281383</v>
      </c>
      <c r="U42" s="30">
        <f t="shared" si="3"/>
        <v>0.6595130197048504</v>
      </c>
      <c r="V42" s="31">
        <f t="shared" si="0"/>
        <v>0.20814093194075783</v>
      </c>
    </row>
    <row r="43" spans="10:22" ht="12.75">
      <c r="J43" s="17"/>
      <c r="K43" s="17"/>
      <c r="L43" s="17"/>
      <c r="M43" s="34">
        <v>36</v>
      </c>
      <c r="N43" s="28">
        <f t="shared" si="1"/>
        <v>54856</v>
      </c>
      <c r="O43" s="28">
        <f>'[1]Datos'!B43</f>
        <v>21003</v>
      </c>
      <c r="P43" s="28">
        <f>'[1]Datos'!D43</f>
        <v>21519</v>
      </c>
      <c r="Q43" s="28">
        <f>'[1]Datos'!G43</f>
        <v>6124</v>
      </c>
      <c r="R43" s="28">
        <f>'[1]Datos'!I43</f>
        <v>6210</v>
      </c>
      <c r="S43" s="30">
        <f t="shared" si="5"/>
        <v>-0.6633663116163486</v>
      </c>
      <c r="T43" s="30">
        <f t="shared" si="2"/>
        <v>-0.19342262021323234</v>
      </c>
      <c r="U43" s="30">
        <f t="shared" si="3"/>
        <v>0.6796638413403897</v>
      </c>
      <c r="V43" s="31">
        <f t="shared" si="0"/>
        <v>0.19613887516723919</v>
      </c>
    </row>
    <row r="44" spans="10:22" ht="12.75">
      <c r="J44" s="17"/>
      <c r="K44" s="17"/>
      <c r="L44" s="17"/>
      <c r="M44" s="33">
        <v>37</v>
      </c>
      <c r="N44" s="28">
        <f t="shared" si="1"/>
        <v>56520</v>
      </c>
      <c r="O44" s="28">
        <f>'[1]Datos'!B44</f>
        <v>21690</v>
      </c>
      <c r="P44" s="28">
        <f>'[1]Datos'!D44</f>
        <v>22978</v>
      </c>
      <c r="Q44" s="28">
        <f>'[1]Datos'!G44</f>
        <v>5945</v>
      </c>
      <c r="R44" s="28">
        <f>'[1]Datos'!I44</f>
        <v>5907</v>
      </c>
      <c r="S44" s="30">
        <f t="shared" si="5"/>
        <v>-0.6850647668884731</v>
      </c>
      <c r="T44" s="30">
        <f t="shared" si="2"/>
        <v>-0.18776901978570643</v>
      </c>
      <c r="U44" s="30">
        <f t="shared" si="3"/>
        <v>0.7257454224787153</v>
      </c>
      <c r="V44" s="31">
        <f t="shared" si="0"/>
        <v>0.18656881410835457</v>
      </c>
    </row>
    <row r="45" spans="13:22" ht="12.75">
      <c r="M45" s="34">
        <v>38</v>
      </c>
      <c r="N45" s="28">
        <f t="shared" si="1"/>
        <v>56065</v>
      </c>
      <c r="O45" s="28">
        <f>'[1]Datos'!B45</f>
        <v>21970</v>
      </c>
      <c r="P45" s="28">
        <f>'[1]Datos'!D45</f>
        <v>22926</v>
      </c>
      <c r="Q45" s="28">
        <f>'[1]Datos'!G45</f>
        <v>5537</v>
      </c>
      <c r="R45" s="28">
        <f>'[1]Datos'!I45</f>
        <v>5632</v>
      </c>
      <c r="S45" s="30">
        <f t="shared" si="5"/>
        <v>-0.6939083876689606</v>
      </c>
      <c r="T45" s="30">
        <f t="shared" si="2"/>
        <v>-0.17488260093413904</v>
      </c>
      <c r="U45" s="30">
        <f t="shared" si="3"/>
        <v>0.724103035762339</v>
      </c>
      <c r="V45" s="31">
        <f t="shared" si="0"/>
        <v>0.1778831151275187</v>
      </c>
    </row>
    <row r="46" spans="13:22" ht="12.75">
      <c r="M46" s="33">
        <v>39</v>
      </c>
      <c r="N46" s="28">
        <f t="shared" si="1"/>
        <v>56164</v>
      </c>
      <c r="O46" s="28">
        <f>'[1]Datos'!B46</f>
        <v>22199</v>
      </c>
      <c r="P46" s="28">
        <f>'[1]Datos'!D46</f>
        <v>23408</v>
      </c>
      <c r="Q46" s="28">
        <f>'[1]Datos'!G46</f>
        <v>5337</v>
      </c>
      <c r="R46" s="28">
        <f>'[1]Datos'!I46</f>
        <v>5220</v>
      </c>
      <c r="S46" s="30">
        <f t="shared" si="5"/>
        <v>-0.701141206093002</v>
      </c>
      <c r="T46" s="30">
        <f t="shared" si="2"/>
        <v>-0.1685657289480766</v>
      </c>
      <c r="U46" s="30">
        <f t="shared" si="3"/>
        <v>0.7393266972487496</v>
      </c>
      <c r="V46" s="31">
        <f t="shared" si="0"/>
        <v>0.16487035883623005</v>
      </c>
    </row>
    <row r="47" spans="13:22" ht="12.75">
      <c r="M47" s="33">
        <v>40</v>
      </c>
      <c r="N47" s="28">
        <f t="shared" si="1"/>
        <v>54389</v>
      </c>
      <c r="O47" s="28">
        <f>'[1]Datos'!B47</f>
        <v>21992</v>
      </c>
      <c r="P47" s="28">
        <f>'[1]Datos'!D47</f>
        <v>22533</v>
      </c>
      <c r="Q47" s="28">
        <f>'[1]Datos'!G47</f>
        <v>4961</v>
      </c>
      <c r="R47" s="28">
        <f>'[1]Datos'!I47</f>
        <v>4903</v>
      </c>
      <c r="S47" s="30">
        <f t="shared" si="5"/>
        <v>-0.6946032435874274</v>
      </c>
      <c r="T47" s="30">
        <f t="shared" si="2"/>
        <v>-0.15669000961427917</v>
      </c>
      <c r="U47" s="30">
        <f t="shared" si="3"/>
        <v>0.7116903823097264</v>
      </c>
      <c r="V47" s="31">
        <f t="shared" si="0"/>
        <v>0.15485811673832106</v>
      </c>
    </row>
    <row r="48" spans="13:22" ht="12.75">
      <c r="M48" s="34">
        <v>41</v>
      </c>
      <c r="N48" s="28">
        <f t="shared" si="1"/>
        <v>53520</v>
      </c>
      <c r="O48" s="28">
        <f>'[1]Datos'!B48</f>
        <v>21689</v>
      </c>
      <c r="P48" s="28">
        <f>'[1]Datos'!D48</f>
        <v>22563</v>
      </c>
      <c r="Q48" s="28">
        <f>'[1]Datos'!G48</f>
        <v>4691</v>
      </c>
      <c r="R48" s="28">
        <f>'[1]Datos'!I48</f>
        <v>4577</v>
      </c>
      <c r="S48" s="30">
        <f t="shared" si="5"/>
        <v>-0.6850331825285428</v>
      </c>
      <c r="T48" s="30">
        <f t="shared" si="2"/>
        <v>-0.14816223243309484</v>
      </c>
      <c r="U48" s="30">
        <f t="shared" si="3"/>
        <v>0.7126379131076357</v>
      </c>
      <c r="V48" s="31">
        <f t="shared" si="0"/>
        <v>0.14456161540103926</v>
      </c>
    </row>
    <row r="49" spans="13:22" ht="12.75">
      <c r="M49" s="33">
        <v>42</v>
      </c>
      <c r="N49" s="28">
        <f t="shared" si="1"/>
        <v>52910</v>
      </c>
      <c r="O49" s="28">
        <f>'[1]Datos'!B49</f>
        <v>21484</v>
      </c>
      <c r="P49" s="28">
        <f>'[1]Datos'!D49</f>
        <v>22688</v>
      </c>
      <c r="Q49" s="28">
        <f>'[1]Datos'!G49</f>
        <v>4359</v>
      </c>
      <c r="R49" s="28">
        <f>'[1]Datos'!I49</f>
        <v>4379</v>
      </c>
      <c r="S49" s="30">
        <f t="shared" si="5"/>
        <v>-0.6785583887428288</v>
      </c>
      <c r="T49" s="30">
        <f t="shared" si="2"/>
        <v>-0.1376762249362312</v>
      </c>
      <c r="U49" s="30">
        <f t="shared" si="3"/>
        <v>0.7165859580989248</v>
      </c>
      <c r="V49" s="31">
        <f t="shared" si="0"/>
        <v>0.13830791213483742</v>
      </c>
    </row>
    <row r="50" spans="13:22" ht="12.75">
      <c r="M50" s="34">
        <v>43</v>
      </c>
      <c r="N50" s="28">
        <f t="shared" si="1"/>
        <v>51301</v>
      </c>
      <c r="O50" s="28">
        <f>'[1]Datos'!B50</f>
        <v>21062</v>
      </c>
      <c r="P50" s="28">
        <f>'[1]Datos'!D50</f>
        <v>21819</v>
      </c>
      <c r="Q50" s="28">
        <f>'[1]Datos'!G50</f>
        <v>4208</v>
      </c>
      <c r="R50" s="28">
        <f>'[1]Datos'!I50</f>
        <v>4212</v>
      </c>
      <c r="S50" s="30">
        <f t="shared" si="5"/>
        <v>-0.665229788852237</v>
      </c>
      <c r="T50" s="30">
        <f t="shared" si="2"/>
        <v>-0.132906986586754</v>
      </c>
      <c r="U50" s="30">
        <f t="shared" si="3"/>
        <v>0.6891391493194834</v>
      </c>
      <c r="V50" s="31">
        <f t="shared" si="0"/>
        <v>0.13303332402647527</v>
      </c>
    </row>
    <row r="51" spans="13:22" ht="12.75">
      <c r="M51" s="33">
        <v>44</v>
      </c>
      <c r="N51" s="28">
        <f t="shared" si="1"/>
        <v>50920</v>
      </c>
      <c r="O51" s="28">
        <f>'[1]Datos'!B51</f>
        <v>20784</v>
      </c>
      <c r="P51" s="28">
        <f>'[1]Datos'!D51</f>
        <v>22105</v>
      </c>
      <c r="Q51" s="28">
        <f>'[1]Datos'!G51</f>
        <v>3956</v>
      </c>
      <c r="R51" s="28">
        <f>'[1]Datos'!I51</f>
        <v>4075</v>
      </c>
      <c r="S51" s="30">
        <f t="shared" si="5"/>
        <v>-0.6564493367916102</v>
      </c>
      <c r="T51" s="30">
        <f t="shared" si="2"/>
        <v>-0.12494772788431534</v>
      </c>
      <c r="U51" s="30">
        <f t="shared" si="3"/>
        <v>0.6981722762595527</v>
      </c>
      <c r="V51" s="31">
        <f t="shared" si="0"/>
        <v>0.1287062667160225</v>
      </c>
    </row>
    <row r="52" spans="13:22" ht="12.75">
      <c r="M52" s="33">
        <v>45</v>
      </c>
      <c r="N52" s="28">
        <f t="shared" si="1"/>
        <v>50718</v>
      </c>
      <c r="O52" s="28">
        <f>'[1]Datos'!B52</f>
        <v>20795</v>
      </c>
      <c r="P52" s="28">
        <f>'[1]Datos'!D52</f>
        <v>22189</v>
      </c>
      <c r="Q52" s="28">
        <f>'[1]Datos'!G52</f>
        <v>3752</v>
      </c>
      <c r="R52" s="28">
        <f>'[1]Datos'!I52</f>
        <v>3982</v>
      </c>
      <c r="S52" s="30">
        <f t="shared" si="5"/>
        <v>-0.6567967647508436</v>
      </c>
      <c r="T52" s="30">
        <f t="shared" si="2"/>
        <v>-0.11850451845853163</v>
      </c>
      <c r="U52" s="30">
        <f t="shared" si="3"/>
        <v>0.7008253624936989</v>
      </c>
      <c r="V52" s="31">
        <f t="shared" si="0"/>
        <v>0.12576892124250344</v>
      </c>
    </row>
    <row r="53" spans="13:22" ht="12.75">
      <c r="M53" s="34">
        <v>46</v>
      </c>
      <c r="N53" s="28">
        <f t="shared" si="1"/>
        <v>50815</v>
      </c>
      <c r="O53" s="28">
        <f>'[1]Datos'!B53</f>
        <v>21093</v>
      </c>
      <c r="P53" s="28">
        <f>'[1]Datos'!D53</f>
        <v>22417</v>
      </c>
      <c r="Q53" s="28">
        <f>'[1]Datos'!G53</f>
        <v>3546</v>
      </c>
      <c r="R53" s="28">
        <f>'[1]Datos'!I53</f>
        <v>3759</v>
      </c>
      <c r="S53" s="30">
        <f t="shared" si="5"/>
        <v>-0.6662089040100767</v>
      </c>
      <c r="T53" s="30">
        <f t="shared" si="2"/>
        <v>-0.11199814031288731</v>
      </c>
      <c r="U53" s="30">
        <f t="shared" si="3"/>
        <v>0.7080265965578101</v>
      </c>
      <c r="V53" s="31">
        <f t="shared" si="0"/>
        <v>0.11872560897804382</v>
      </c>
    </row>
    <row r="54" spans="13:22" ht="12.75">
      <c r="M54" s="33">
        <v>47</v>
      </c>
      <c r="N54" s="28">
        <f t="shared" si="1"/>
        <v>49995</v>
      </c>
      <c r="O54" s="28">
        <f>'[1]Datos'!B54</f>
        <v>20948</v>
      </c>
      <c r="P54" s="28">
        <f>'[1]Datos'!D54</f>
        <v>22834</v>
      </c>
      <c r="Q54" s="28">
        <f>'[1]Datos'!G54</f>
        <v>3023</v>
      </c>
      <c r="R54" s="28">
        <f>'[1]Datos'!I54</f>
        <v>3190</v>
      </c>
      <c r="S54" s="30">
        <f t="shared" si="5"/>
        <v>-0.6616291718201814</v>
      </c>
      <c r="T54" s="30">
        <f t="shared" si="2"/>
        <v>-0.09547952006933398</v>
      </c>
      <c r="U54" s="30">
        <f t="shared" si="3"/>
        <v>0.7211972746487504</v>
      </c>
      <c r="V54" s="31">
        <f t="shared" si="0"/>
        <v>0.10075410817769613</v>
      </c>
    </row>
    <row r="55" spans="13:22" ht="12.75">
      <c r="M55" s="34">
        <v>48</v>
      </c>
      <c r="N55" s="28">
        <f t="shared" si="1"/>
        <v>49930</v>
      </c>
      <c r="O55" s="28">
        <f>'[1]Datos'!B55</f>
        <v>20913</v>
      </c>
      <c r="P55" s="28">
        <f>'[1]Datos'!D55</f>
        <v>23054</v>
      </c>
      <c r="Q55" s="28">
        <f>'[1]Datos'!G55</f>
        <v>2829</v>
      </c>
      <c r="R55" s="28">
        <f>'[1]Datos'!I55</f>
        <v>3134</v>
      </c>
      <c r="S55" s="30">
        <f t="shared" si="5"/>
        <v>-0.6605237192226204</v>
      </c>
      <c r="T55" s="30">
        <f t="shared" si="2"/>
        <v>-0.08935215424285341</v>
      </c>
      <c r="U55" s="30">
        <f t="shared" si="3"/>
        <v>0.728145833833419</v>
      </c>
      <c r="V55" s="31">
        <f t="shared" si="0"/>
        <v>0.09898538402159865</v>
      </c>
    </row>
    <row r="56" spans="13:22" ht="12.75">
      <c r="M56" s="33">
        <v>49</v>
      </c>
      <c r="N56" s="28">
        <f t="shared" si="1"/>
        <v>50306</v>
      </c>
      <c r="O56" s="28">
        <f>'[1]Datos'!B56</f>
        <v>21130</v>
      </c>
      <c r="P56" s="28">
        <f>'[1]Datos'!D56</f>
        <v>23444</v>
      </c>
      <c r="Q56" s="28">
        <f>'[1]Datos'!G56</f>
        <v>2681</v>
      </c>
      <c r="R56" s="28">
        <f>'[1]Datos'!I56</f>
        <v>3051</v>
      </c>
      <c r="S56" s="30">
        <f t="shared" si="5"/>
        <v>-0.6673775253274983</v>
      </c>
      <c r="T56" s="30">
        <f t="shared" si="2"/>
        <v>-0.0846776689731672</v>
      </c>
      <c r="U56" s="30">
        <f t="shared" si="3"/>
        <v>0.7404637342062408</v>
      </c>
      <c r="V56" s="31">
        <f t="shared" si="0"/>
        <v>0.09636388214738273</v>
      </c>
    </row>
    <row r="57" spans="13:22" ht="12.75">
      <c r="M57" s="33">
        <v>50</v>
      </c>
      <c r="N57" s="28">
        <f t="shared" si="1"/>
        <v>47994</v>
      </c>
      <c r="O57" s="28">
        <f>'[1]Datos'!B57</f>
        <v>20066</v>
      </c>
      <c r="P57" s="28">
        <f>'[1]Datos'!D57</f>
        <v>22601</v>
      </c>
      <c r="Q57" s="28">
        <f>'[1]Datos'!G57</f>
        <v>2453</v>
      </c>
      <c r="R57" s="28">
        <f>'[1]Datos'!I57</f>
        <v>2874</v>
      </c>
      <c r="S57" s="30">
        <f t="shared" si="5"/>
        <v>-0.633771766361646</v>
      </c>
      <c r="T57" s="30">
        <f t="shared" si="2"/>
        <v>-0.077476434909056</v>
      </c>
      <c r="U57" s="30">
        <f t="shared" si="3"/>
        <v>0.7138381187849876</v>
      </c>
      <c r="V57" s="31">
        <f t="shared" si="0"/>
        <v>0.09077345043971746</v>
      </c>
    </row>
    <row r="58" spans="13:22" ht="12.75">
      <c r="M58" s="34">
        <v>51</v>
      </c>
      <c r="N58" s="28">
        <f t="shared" si="1"/>
        <v>46659</v>
      </c>
      <c r="O58" s="28">
        <f>'[1]Datos'!B58</f>
        <v>19647</v>
      </c>
      <c r="P58" s="28">
        <f>'[1]Datos'!D58</f>
        <v>22129</v>
      </c>
      <c r="Q58" s="28">
        <f>'[1]Datos'!G58</f>
        <v>2260</v>
      </c>
      <c r="R58" s="28">
        <f>'[1]Datos'!I58</f>
        <v>2623</v>
      </c>
      <c r="S58" s="30">
        <f t="shared" si="5"/>
        <v>-0.6205379195508451</v>
      </c>
      <c r="T58" s="30">
        <f t="shared" si="2"/>
        <v>-0.07138065344250573</v>
      </c>
      <c r="U58" s="30">
        <f t="shared" si="3"/>
        <v>0.6989303008978802</v>
      </c>
      <c r="V58" s="31">
        <f t="shared" si="0"/>
        <v>0.08284577609720908</v>
      </c>
    </row>
    <row r="59" spans="13:22" ht="12.75">
      <c r="M59" s="33">
        <v>52</v>
      </c>
      <c r="N59" s="28">
        <f t="shared" si="1"/>
        <v>44490</v>
      </c>
      <c r="O59" s="28">
        <f>'[1]Datos'!B59</f>
        <v>18888</v>
      </c>
      <c r="P59" s="28">
        <f>'[1]Datos'!D59</f>
        <v>21267</v>
      </c>
      <c r="Q59" s="28">
        <f>'[1]Datos'!G59</f>
        <v>1927</v>
      </c>
      <c r="R59" s="28">
        <f>'[1]Datos'!I59</f>
        <v>2408</v>
      </c>
      <c r="S59" s="30">
        <f t="shared" si="5"/>
        <v>-0.5965653903637381</v>
      </c>
      <c r="T59" s="30">
        <f t="shared" si="2"/>
        <v>-0.06086306158571174</v>
      </c>
      <c r="U59" s="30">
        <f t="shared" si="3"/>
        <v>0.671704582637951</v>
      </c>
      <c r="V59" s="31">
        <f t="shared" si="0"/>
        <v>0.07605513871219194</v>
      </c>
    </row>
    <row r="60" spans="13:22" ht="12.75">
      <c r="M60" s="34">
        <v>53</v>
      </c>
      <c r="N60" s="28">
        <f t="shared" si="1"/>
        <v>44402</v>
      </c>
      <c r="O60" s="28">
        <f>'[1]Datos'!B60</f>
        <v>18959</v>
      </c>
      <c r="P60" s="28">
        <f>'[1]Datos'!D60</f>
        <v>21196</v>
      </c>
      <c r="Q60" s="28">
        <f>'[1]Datos'!G60</f>
        <v>1846</v>
      </c>
      <c r="R60" s="28">
        <f>'[1]Datos'!I60</f>
        <v>2401</v>
      </c>
      <c r="S60" s="30">
        <f t="shared" si="5"/>
        <v>-0.5988078799187903</v>
      </c>
      <c r="T60" s="30">
        <f t="shared" si="2"/>
        <v>-0.058304728431356444</v>
      </c>
      <c r="U60" s="30">
        <f t="shared" si="3"/>
        <v>0.6694620930828988</v>
      </c>
      <c r="V60" s="31">
        <f t="shared" si="0"/>
        <v>0.07583404819267976</v>
      </c>
    </row>
    <row r="61" spans="13:22" ht="12.75">
      <c r="M61" s="33">
        <v>54</v>
      </c>
      <c r="N61" s="28">
        <f t="shared" si="1"/>
        <v>42866</v>
      </c>
      <c r="O61" s="28">
        <f>'[1]Datos'!B61</f>
        <v>18139</v>
      </c>
      <c r="P61" s="28">
        <f>'[1]Datos'!D61</f>
        <v>20845</v>
      </c>
      <c r="Q61" s="28">
        <f>'[1]Datos'!G61</f>
        <v>1712</v>
      </c>
      <c r="R61" s="28">
        <f>'[1]Datos'!I61</f>
        <v>2170</v>
      </c>
      <c r="S61" s="30">
        <f t="shared" si="5"/>
        <v>-0.5729087047759343</v>
      </c>
      <c r="T61" s="30">
        <f t="shared" si="2"/>
        <v>-0.0540724242006946</v>
      </c>
      <c r="U61" s="30">
        <f t="shared" si="3"/>
        <v>0.6583759827473592</v>
      </c>
      <c r="V61" s="31">
        <f t="shared" si="0"/>
        <v>0.06853806104877762</v>
      </c>
    </row>
    <row r="62" spans="13:22" ht="12.75">
      <c r="M62" s="33">
        <v>55</v>
      </c>
      <c r="N62" s="28">
        <f t="shared" si="1"/>
        <v>41723</v>
      </c>
      <c r="O62" s="28">
        <f>'[1]Datos'!B62</f>
        <v>17752</v>
      </c>
      <c r="P62" s="28">
        <f>'[1]Datos'!D62</f>
        <v>20356</v>
      </c>
      <c r="Q62" s="28">
        <f>'[1]Datos'!G62</f>
        <v>1604</v>
      </c>
      <c r="R62" s="28">
        <f>'[1]Datos'!I62</f>
        <v>2011</v>
      </c>
      <c r="S62" s="30">
        <f t="shared" si="5"/>
        <v>-0.5606855574829034</v>
      </c>
      <c r="T62" s="30">
        <f t="shared" si="2"/>
        <v>-0.05066131332822088</v>
      </c>
      <c r="U62" s="30">
        <f t="shared" si="3"/>
        <v>0.6429312307414365</v>
      </c>
      <c r="V62" s="31">
        <f t="shared" si="0"/>
        <v>0.06351614781985797</v>
      </c>
    </row>
    <row r="63" spans="13:22" ht="12.75">
      <c r="M63" s="34">
        <v>56</v>
      </c>
      <c r="N63" s="28">
        <f t="shared" si="1"/>
        <v>40651</v>
      </c>
      <c r="O63" s="28">
        <f>'[1]Datos'!B63</f>
        <v>17142</v>
      </c>
      <c r="P63" s="28">
        <f>'[1]Datos'!D63</f>
        <v>20333</v>
      </c>
      <c r="Q63" s="28">
        <f>'[1]Datos'!G63</f>
        <v>1337</v>
      </c>
      <c r="R63" s="28">
        <f>'[1]Datos'!I63</f>
        <v>1839</v>
      </c>
      <c r="S63" s="30">
        <f t="shared" si="5"/>
        <v>-0.5414190979254129</v>
      </c>
      <c r="T63" s="30">
        <f t="shared" si="2"/>
        <v>-0.0422282892268275</v>
      </c>
      <c r="U63" s="30">
        <f t="shared" si="3"/>
        <v>0.6422047904630394</v>
      </c>
      <c r="V63" s="31">
        <f t="shared" si="0"/>
        <v>0.05808363791184426</v>
      </c>
    </row>
    <row r="64" spans="13:22" ht="12.75">
      <c r="M64" s="33">
        <v>57</v>
      </c>
      <c r="N64" s="28">
        <f t="shared" si="1"/>
        <v>37533</v>
      </c>
      <c r="O64" s="28">
        <f>'[1]Datos'!B64</f>
        <v>16015</v>
      </c>
      <c r="P64" s="28">
        <f>'[1]Datos'!D64</f>
        <v>18688</v>
      </c>
      <c r="Q64" s="28">
        <f>'[1]Datos'!G64</f>
        <v>1186</v>
      </c>
      <c r="R64" s="28">
        <f>'[1]Datos'!I64</f>
        <v>1644</v>
      </c>
      <c r="S64" s="30">
        <f t="shared" si="5"/>
        <v>-0.5058235242839509</v>
      </c>
      <c r="T64" s="30">
        <f t="shared" si="2"/>
        <v>-0.03745905087735035</v>
      </c>
      <c r="U64" s="30">
        <f t="shared" si="3"/>
        <v>0.5902485183776757</v>
      </c>
      <c r="V64" s="31">
        <f t="shared" si="0"/>
        <v>0.05192468772543337</v>
      </c>
    </row>
    <row r="65" spans="13:22" ht="12.75">
      <c r="M65" s="34">
        <v>58</v>
      </c>
      <c r="N65" s="28">
        <f t="shared" si="1"/>
        <v>36272</v>
      </c>
      <c r="O65" s="28">
        <f>'[1]Datos'!B65</f>
        <v>15188</v>
      </c>
      <c r="P65" s="28">
        <f>'[1]Datos'!D65</f>
        <v>18435</v>
      </c>
      <c r="Q65" s="28">
        <f>'[1]Datos'!G65</f>
        <v>1104</v>
      </c>
      <c r="R65" s="28">
        <f>'[1]Datos'!I65</f>
        <v>1545</v>
      </c>
      <c r="S65" s="30">
        <f t="shared" si="5"/>
        <v>-0.47970325862158275</v>
      </c>
      <c r="T65" s="30">
        <f t="shared" si="2"/>
        <v>-0.03486913336306474</v>
      </c>
      <c r="U65" s="30">
        <f t="shared" si="3"/>
        <v>0.5822576753153067</v>
      </c>
      <c r="V65" s="31">
        <f t="shared" si="0"/>
        <v>0.04879783609233245</v>
      </c>
    </row>
    <row r="66" spans="13:22" ht="12.75">
      <c r="M66" s="33">
        <v>59</v>
      </c>
      <c r="N66" s="28">
        <f t="shared" si="1"/>
        <v>33896</v>
      </c>
      <c r="O66" s="28">
        <f>'[1]Datos'!B66</f>
        <v>14064</v>
      </c>
      <c r="P66" s="28">
        <f>'[1]Datos'!D66</f>
        <v>17476</v>
      </c>
      <c r="Q66" s="28">
        <f>'[1]Datos'!G66</f>
        <v>1008</v>
      </c>
      <c r="R66" s="28">
        <f>'[1]Datos'!I66</f>
        <v>1348</v>
      </c>
      <c r="S66" s="30">
        <f t="shared" si="5"/>
        <v>-0.4442024380599117</v>
      </c>
      <c r="T66" s="30">
        <f t="shared" si="2"/>
        <v>-0.03183703480975476</v>
      </c>
      <c r="U66" s="30">
        <f t="shared" si="3"/>
        <v>0.5519682741421372</v>
      </c>
      <c r="V66" s="31">
        <f t="shared" si="0"/>
        <v>0.042575717186060937</v>
      </c>
    </row>
    <row r="67" spans="13:22" ht="12.75">
      <c r="M67" s="33">
        <v>60</v>
      </c>
      <c r="N67" s="28">
        <f t="shared" si="1"/>
        <v>33140</v>
      </c>
      <c r="O67" s="28">
        <f>'[1]Datos'!B67</f>
        <v>13923</v>
      </c>
      <c r="P67" s="28">
        <f>'[1]Datos'!D67</f>
        <v>17151</v>
      </c>
      <c r="Q67" s="28">
        <f>'[1]Datos'!G67</f>
        <v>815</v>
      </c>
      <c r="R67" s="28">
        <f>'[1]Datos'!I67</f>
        <v>1251</v>
      </c>
      <c r="S67" s="30">
        <f t="shared" si="5"/>
        <v>-0.4397490433097377</v>
      </c>
      <c r="T67" s="30">
        <f t="shared" si="2"/>
        <v>-0.025741253343204498</v>
      </c>
      <c r="U67" s="30">
        <f t="shared" si="3"/>
        <v>0.5417033571647857</v>
      </c>
      <c r="V67" s="31">
        <f t="shared" si="0"/>
        <v>0.03951203427282065</v>
      </c>
    </row>
    <row r="68" spans="13:22" ht="12.75">
      <c r="M68" s="34">
        <v>61</v>
      </c>
      <c r="N68" s="28">
        <f t="shared" si="1"/>
        <v>33002</v>
      </c>
      <c r="O68" s="28">
        <f>'[1]Datos'!B68</f>
        <v>13895</v>
      </c>
      <c r="P68" s="28">
        <f>'[1]Datos'!D68</f>
        <v>17289</v>
      </c>
      <c r="Q68" s="28">
        <f>'[1]Datos'!G68</f>
        <v>729</v>
      </c>
      <c r="R68" s="28">
        <f>'[1]Datos'!I68</f>
        <v>1089</v>
      </c>
      <c r="S68" s="30">
        <f t="shared" si="5"/>
        <v>-0.438864681231689</v>
      </c>
      <c r="T68" s="30">
        <f t="shared" si="2"/>
        <v>-0.023024998389197644</v>
      </c>
      <c r="U68" s="30">
        <f t="shared" si="3"/>
        <v>0.5460619988351688</v>
      </c>
      <c r="V68" s="31">
        <f t="shared" si="0"/>
        <v>0.03439536796411006</v>
      </c>
    </row>
    <row r="69" spans="13:22" ht="12.75">
      <c r="M69" s="33">
        <v>62</v>
      </c>
      <c r="N69" s="28">
        <f t="shared" si="1"/>
        <v>30986</v>
      </c>
      <c r="O69" s="28">
        <f>'[1]Datos'!B69</f>
        <v>13141</v>
      </c>
      <c r="P69" s="28">
        <f>'[1]Datos'!D69</f>
        <v>16326</v>
      </c>
      <c r="Q69" s="28">
        <f>'[1]Datos'!G69</f>
        <v>584</v>
      </c>
      <c r="R69" s="28">
        <f>'[1]Datos'!I69</f>
        <v>935</v>
      </c>
      <c r="S69" s="30">
        <f t="shared" si="5"/>
        <v>-0.41505007384423354</v>
      </c>
      <c r="T69" s="30">
        <f t="shared" si="2"/>
        <v>-0.018445266199302365</v>
      </c>
      <c r="U69" s="30">
        <f t="shared" si="3"/>
        <v>0.5156462602222781</v>
      </c>
      <c r="V69" s="31">
        <f t="shared" si="0"/>
        <v>0.02953137653484197</v>
      </c>
    </row>
    <row r="70" spans="13:22" ht="12.75">
      <c r="M70" s="34">
        <v>63</v>
      </c>
      <c r="N70" s="28">
        <f t="shared" si="1"/>
        <v>30897</v>
      </c>
      <c r="O70" s="28">
        <f>'[1]Datos'!B70</f>
        <v>13051</v>
      </c>
      <c r="P70" s="28">
        <f>'[1]Datos'!D70</f>
        <v>16362</v>
      </c>
      <c r="Q70" s="28">
        <f>'[1]Datos'!G70</f>
        <v>617</v>
      </c>
      <c r="R70" s="28">
        <f>'[1]Datos'!I70</f>
        <v>867</v>
      </c>
      <c r="S70" s="30">
        <f t="shared" si="5"/>
        <v>-0.4122074814505054</v>
      </c>
      <c r="T70" s="30">
        <f t="shared" si="2"/>
        <v>-0.01948755007700267</v>
      </c>
      <c r="U70" s="30">
        <f t="shared" si="3"/>
        <v>0.5167832971797693</v>
      </c>
      <c r="V70" s="31">
        <f t="shared" si="0"/>
        <v>0.027383640059580737</v>
      </c>
    </row>
    <row r="71" spans="13:22" ht="12.75">
      <c r="M71" s="33">
        <v>64</v>
      </c>
      <c r="N71" s="28">
        <f t="shared" si="1"/>
        <v>32256</v>
      </c>
      <c r="O71" s="28">
        <f>'[1]Datos'!B71</f>
        <v>13381</v>
      </c>
      <c r="P71" s="28">
        <f>'[1]Datos'!D71</f>
        <v>17631</v>
      </c>
      <c r="Q71" s="28">
        <f>'[1]Datos'!G71</f>
        <v>472</v>
      </c>
      <c r="R71" s="28">
        <f>'[1]Datos'!I71</f>
        <v>772</v>
      </c>
      <c r="S71" s="30">
        <f t="shared" si="5"/>
        <v>-0.42263032022750846</v>
      </c>
      <c r="T71" s="30">
        <f t="shared" si="2"/>
        <v>-0.014907817887107391</v>
      </c>
      <c r="U71" s="30">
        <f t="shared" si="3"/>
        <v>0.5568638499313356</v>
      </c>
      <c r="V71" s="31">
        <f aca="true" t="shared" si="6" ref="V71:V108">(-1*(R71*100/N$5))*-1</f>
        <v>0.02438312586620107</v>
      </c>
    </row>
    <row r="72" spans="13:22" ht="12.75">
      <c r="M72" s="33">
        <v>65</v>
      </c>
      <c r="N72" s="28">
        <f aca="true" t="shared" si="7" ref="N72:N108">O72+P72+Q72+R72</f>
        <v>33840</v>
      </c>
      <c r="O72" s="28">
        <f>'[1]Datos'!B72</f>
        <v>14314</v>
      </c>
      <c r="P72" s="28">
        <f>'[1]Datos'!D72</f>
        <v>18434</v>
      </c>
      <c r="Q72" s="28">
        <f>'[1]Datos'!G72</f>
        <v>399</v>
      </c>
      <c r="R72" s="28">
        <f>'[1]Datos'!I72</f>
        <v>693</v>
      </c>
      <c r="S72" s="30">
        <f t="shared" si="5"/>
        <v>-0.4520985280424898</v>
      </c>
      <c r="T72" s="30">
        <f aca="true" t="shared" si="8" ref="T72:T108">-1*(Q72*100/N$5)</f>
        <v>-0.012602159612194595</v>
      </c>
      <c r="U72" s="30">
        <f aca="true" t="shared" si="9" ref="U72:U108">(-1*(P72*100/N$5))*-1</f>
        <v>0.5822260909553764</v>
      </c>
      <c r="V72" s="31">
        <f t="shared" si="6"/>
        <v>0.0218879614317064</v>
      </c>
    </row>
    <row r="73" spans="13:22" ht="12.75">
      <c r="M73" s="34">
        <v>66</v>
      </c>
      <c r="N73" s="28">
        <f t="shared" si="7"/>
        <v>31066</v>
      </c>
      <c r="O73" s="28">
        <f>'[1]Datos'!B73</f>
        <v>13033</v>
      </c>
      <c r="P73" s="28">
        <f>'[1]Datos'!D73</f>
        <v>17006</v>
      </c>
      <c r="Q73" s="28">
        <f>'[1]Datos'!G73</f>
        <v>377</v>
      </c>
      <c r="R73" s="28">
        <f>'[1]Datos'!I73</f>
        <v>650</v>
      </c>
      <c r="S73" s="30">
        <f t="shared" si="5"/>
        <v>-0.4116389629717598</v>
      </c>
      <c r="T73" s="30">
        <f t="shared" si="8"/>
        <v>-0.011907303693727726</v>
      </c>
      <c r="U73" s="30">
        <f t="shared" si="9"/>
        <v>0.5371236249748904</v>
      </c>
      <c r="V73" s="31">
        <f t="shared" si="6"/>
        <v>0.020529833954702974</v>
      </c>
    </row>
    <row r="74" spans="13:22" ht="12.75">
      <c r="M74" s="33">
        <v>67</v>
      </c>
      <c r="N74" s="28">
        <f t="shared" si="7"/>
        <v>29929</v>
      </c>
      <c r="O74" s="28">
        <f>'[1]Datos'!B74</f>
        <v>12385</v>
      </c>
      <c r="P74" s="28">
        <f>'[1]Datos'!D74</f>
        <v>16660</v>
      </c>
      <c r="Q74" s="28">
        <f>'[1]Datos'!G74</f>
        <v>347</v>
      </c>
      <c r="R74" s="28">
        <f>'[1]Datos'!I74</f>
        <v>537</v>
      </c>
      <c r="S74" s="30">
        <f t="shared" si="5"/>
        <v>-0.3911722977369174</v>
      </c>
      <c r="T74" s="30">
        <f t="shared" si="8"/>
        <v>-0.010959772895818357</v>
      </c>
      <c r="U74" s="30">
        <f t="shared" si="9"/>
        <v>0.5261954364390024</v>
      </c>
      <c r="V74" s="31">
        <f t="shared" si="6"/>
        <v>0.016960801282577688</v>
      </c>
    </row>
    <row r="75" spans="13:22" ht="12.75">
      <c r="M75" s="34">
        <v>68</v>
      </c>
      <c r="N75" s="28">
        <f t="shared" si="7"/>
        <v>31532</v>
      </c>
      <c r="O75" s="28">
        <f>'[1]Datos'!B75</f>
        <v>13150</v>
      </c>
      <c r="P75" s="28">
        <f>'[1]Datos'!D75</f>
        <v>17612</v>
      </c>
      <c r="Q75" s="28">
        <f>'[1]Datos'!G75</f>
        <v>304</v>
      </c>
      <c r="R75" s="28">
        <f>'[1]Datos'!I75</f>
        <v>466</v>
      </c>
      <c r="S75" s="30">
        <f t="shared" si="5"/>
        <v>-0.41533433308360634</v>
      </c>
      <c r="T75" s="30">
        <f t="shared" si="8"/>
        <v>-0.00960164541881493</v>
      </c>
      <c r="U75" s="30">
        <f t="shared" si="9"/>
        <v>0.5562637470926597</v>
      </c>
      <c r="V75" s="31">
        <f t="shared" si="6"/>
        <v>0.014718311727525517</v>
      </c>
    </row>
    <row r="76" spans="13:22" ht="12.75">
      <c r="M76" s="33">
        <v>69</v>
      </c>
      <c r="N76" s="28">
        <f t="shared" si="7"/>
        <v>31042</v>
      </c>
      <c r="O76" s="28">
        <f>'[1]Datos'!B76</f>
        <v>12922</v>
      </c>
      <c r="P76" s="28">
        <f>'[1]Datos'!D76</f>
        <v>17439</v>
      </c>
      <c r="Q76" s="28">
        <f>'[1]Datos'!G76</f>
        <v>264</v>
      </c>
      <c r="R76" s="28">
        <f>'[1]Datos'!I76</f>
        <v>417</v>
      </c>
      <c r="S76" s="30">
        <f t="shared" si="5"/>
        <v>-0.4081330990194951</v>
      </c>
      <c r="T76" s="30">
        <f t="shared" si="8"/>
        <v>-0.008338271021602438</v>
      </c>
      <c r="U76" s="30">
        <f t="shared" si="9"/>
        <v>0.5507996528247157</v>
      </c>
      <c r="V76" s="31">
        <f t="shared" si="6"/>
        <v>0.013170678090940215</v>
      </c>
    </row>
    <row r="77" spans="13:22" ht="12.75">
      <c r="M77" s="33">
        <v>70</v>
      </c>
      <c r="N77" s="28">
        <f t="shared" si="7"/>
        <v>30502</v>
      </c>
      <c r="O77" s="28">
        <f>'[1]Datos'!B77</f>
        <v>12602</v>
      </c>
      <c r="P77" s="28">
        <f>'[1]Datos'!D77</f>
        <v>17211</v>
      </c>
      <c r="Q77" s="28">
        <f>'[1]Datos'!G77</f>
        <v>248</v>
      </c>
      <c r="R77" s="28">
        <f>'[1]Datos'!I77</f>
        <v>441</v>
      </c>
      <c r="S77" s="30">
        <f t="shared" si="5"/>
        <v>-0.3980261038417952</v>
      </c>
      <c r="T77" s="30">
        <f t="shared" si="8"/>
        <v>-0.007832921262717443</v>
      </c>
      <c r="U77" s="30">
        <f t="shared" si="9"/>
        <v>0.5435984187606044</v>
      </c>
      <c r="V77" s="31">
        <f t="shared" si="6"/>
        <v>0.01392870272926771</v>
      </c>
    </row>
    <row r="78" spans="13:22" ht="12.75">
      <c r="M78" s="34">
        <v>71</v>
      </c>
      <c r="N78" s="28">
        <f t="shared" si="7"/>
        <v>26719</v>
      </c>
      <c r="O78" s="28">
        <f>'[1]Datos'!B78</f>
        <v>11105</v>
      </c>
      <c r="P78" s="28">
        <f>'[1]Datos'!D78</f>
        <v>14994</v>
      </c>
      <c r="Q78" s="28">
        <f>'[1]Datos'!G78</f>
        <v>220</v>
      </c>
      <c r="R78" s="28">
        <f>'[1]Datos'!I78</f>
        <v>400</v>
      </c>
      <c r="S78" s="30">
        <f t="shared" si="5"/>
        <v>-0.35074431702611775</v>
      </c>
      <c r="T78" s="30">
        <f t="shared" si="8"/>
        <v>-0.006948559184668699</v>
      </c>
      <c r="U78" s="30">
        <f t="shared" si="9"/>
        <v>0.47357589279510215</v>
      </c>
      <c r="V78" s="31">
        <f t="shared" si="6"/>
        <v>0.012633743972124908</v>
      </c>
    </row>
    <row r="79" spans="13:22" ht="12.75">
      <c r="M79" s="33">
        <v>72</v>
      </c>
      <c r="N79" s="28">
        <f t="shared" si="7"/>
        <v>24829</v>
      </c>
      <c r="O79" s="28">
        <f>'[1]Datos'!B79</f>
        <v>10300</v>
      </c>
      <c r="P79" s="28">
        <f>'[1]Datos'!D79</f>
        <v>13989</v>
      </c>
      <c r="Q79" s="28">
        <f>'[1]Datos'!G79</f>
        <v>233</v>
      </c>
      <c r="R79" s="28">
        <f>'[1]Datos'!I79</f>
        <v>307</v>
      </c>
      <c r="S79" s="30">
        <f t="shared" si="5"/>
        <v>-0.32531890728221635</v>
      </c>
      <c r="T79" s="30">
        <f t="shared" si="8"/>
        <v>-0.007359155863762758</v>
      </c>
      <c r="U79" s="30">
        <f t="shared" si="9"/>
        <v>0.4418336110651383</v>
      </c>
      <c r="V79" s="31">
        <f t="shared" si="6"/>
        <v>0.009696398498605867</v>
      </c>
    </row>
    <row r="80" spans="13:22" ht="12.75">
      <c r="M80" s="34">
        <v>73</v>
      </c>
      <c r="N80" s="28">
        <f t="shared" si="7"/>
        <v>31659</v>
      </c>
      <c r="O80" s="28">
        <f>'[1]Datos'!B80</f>
        <v>13005</v>
      </c>
      <c r="P80" s="28">
        <f>'[1]Datos'!D80</f>
        <v>18129</v>
      </c>
      <c r="Q80" s="28">
        <f>'[1]Datos'!G80</f>
        <v>205</v>
      </c>
      <c r="R80" s="28">
        <f>'[1]Datos'!I80</f>
        <v>320</v>
      </c>
      <c r="S80" s="30">
        <f t="shared" si="5"/>
        <v>-0.4107546008937111</v>
      </c>
      <c r="T80" s="30">
        <f t="shared" si="8"/>
        <v>-0.006474793785714015</v>
      </c>
      <c r="U80" s="30">
        <f t="shared" si="9"/>
        <v>0.5725928611766311</v>
      </c>
      <c r="V80" s="31">
        <f t="shared" si="6"/>
        <v>0.010106995177699927</v>
      </c>
    </row>
    <row r="81" spans="13:22" ht="12.75">
      <c r="M81" s="33">
        <v>74</v>
      </c>
      <c r="N81" s="28">
        <f t="shared" si="7"/>
        <v>19878</v>
      </c>
      <c r="O81" s="28">
        <f>'[1]Datos'!B81</f>
        <v>7800</v>
      </c>
      <c r="P81" s="28">
        <f>'[1]Datos'!D81</f>
        <v>11613</v>
      </c>
      <c r="Q81" s="28">
        <f>'[1]Datos'!G81</f>
        <v>204</v>
      </c>
      <c r="R81" s="28">
        <f>'[1]Datos'!I81</f>
        <v>261</v>
      </c>
      <c r="S81" s="30">
        <f t="shared" si="5"/>
        <v>-0.24635800745643568</v>
      </c>
      <c r="T81" s="30">
        <f t="shared" si="8"/>
        <v>-0.006443209425783703</v>
      </c>
      <c r="U81" s="30">
        <f t="shared" si="9"/>
        <v>0.36678917187071636</v>
      </c>
      <c r="V81" s="31">
        <f t="shared" si="6"/>
        <v>0.008243517941811503</v>
      </c>
    </row>
    <row r="82" spans="13:22" ht="12.75">
      <c r="M82" s="33">
        <v>75</v>
      </c>
      <c r="N82" s="28">
        <f t="shared" si="7"/>
        <v>23582</v>
      </c>
      <c r="O82" s="28">
        <f>'[1]Datos'!B82</f>
        <v>9527</v>
      </c>
      <c r="P82" s="28">
        <f>'[1]Datos'!D82</f>
        <v>13658</v>
      </c>
      <c r="Q82" s="28">
        <f>'[1]Datos'!G82</f>
        <v>165</v>
      </c>
      <c r="R82" s="28">
        <f>'[1]Datos'!I82</f>
        <v>232</v>
      </c>
      <c r="S82" s="30">
        <f t="shared" si="5"/>
        <v>-0.30090419705608495</v>
      </c>
      <c r="T82" s="30">
        <f t="shared" si="8"/>
        <v>-0.0052114193885015245</v>
      </c>
      <c r="U82" s="30">
        <f t="shared" si="9"/>
        <v>0.43137918792820495</v>
      </c>
      <c r="V82" s="31">
        <f t="shared" si="6"/>
        <v>0.007327571503832446</v>
      </c>
    </row>
    <row r="83" spans="13:22" ht="12.75">
      <c r="M83" s="34">
        <v>76</v>
      </c>
      <c r="N83" s="28">
        <f t="shared" si="7"/>
        <v>25514</v>
      </c>
      <c r="O83" s="28">
        <f>'[1]Datos'!B83</f>
        <v>10086</v>
      </c>
      <c r="P83" s="28">
        <f>'[1]Datos'!D83</f>
        <v>15068</v>
      </c>
      <c r="Q83" s="28">
        <f>'[1]Datos'!G83</f>
        <v>155</v>
      </c>
      <c r="R83" s="28">
        <f>'[1]Datos'!I83</f>
        <v>205</v>
      </c>
      <c r="S83" s="30">
        <f t="shared" si="5"/>
        <v>-0.3185598542571295</v>
      </c>
      <c r="T83" s="30">
        <f t="shared" si="8"/>
        <v>-0.004895575789198401</v>
      </c>
      <c r="U83" s="30">
        <f t="shared" si="9"/>
        <v>0.47591313542994523</v>
      </c>
      <c r="V83" s="31">
        <f t="shared" si="6"/>
        <v>0.006474793785714015</v>
      </c>
    </row>
    <row r="84" spans="13:22" ht="12.75">
      <c r="M84" s="33">
        <v>77</v>
      </c>
      <c r="N84" s="28">
        <f t="shared" si="7"/>
        <v>27590</v>
      </c>
      <c r="O84" s="28">
        <f>'[1]Datos'!B84</f>
        <v>10760</v>
      </c>
      <c r="P84" s="28">
        <f>'[1]Datos'!D84</f>
        <v>16502</v>
      </c>
      <c r="Q84" s="28">
        <f>'[1]Datos'!G84</f>
        <v>130</v>
      </c>
      <c r="R84" s="28">
        <f>'[1]Datos'!I84</f>
        <v>198</v>
      </c>
      <c r="S84" s="30">
        <f t="shared" si="5"/>
        <v>-0.33984771285016</v>
      </c>
      <c r="T84" s="30">
        <f t="shared" si="8"/>
        <v>-0.004105966790940595</v>
      </c>
      <c r="U84" s="30">
        <f t="shared" si="9"/>
        <v>0.521205107570013</v>
      </c>
      <c r="V84" s="31">
        <f t="shared" si="6"/>
        <v>0.006253703266201829</v>
      </c>
    </row>
    <row r="85" spans="13:22" ht="12.75">
      <c r="M85" s="34">
        <v>78</v>
      </c>
      <c r="N85" s="28">
        <f t="shared" si="7"/>
        <v>26090</v>
      </c>
      <c r="O85" s="28">
        <f>'[1]Datos'!B85</f>
        <v>10204</v>
      </c>
      <c r="P85" s="28">
        <f>'[1]Datos'!D85</f>
        <v>15558</v>
      </c>
      <c r="Q85" s="28">
        <f>'[1]Datos'!G85</f>
        <v>125</v>
      </c>
      <c r="R85" s="28">
        <f>'[1]Datos'!I85</f>
        <v>203</v>
      </c>
      <c r="S85" s="30">
        <f t="shared" si="5"/>
        <v>-0.32228680872890636</v>
      </c>
      <c r="T85" s="30">
        <f t="shared" si="8"/>
        <v>-0.003948044991289034</v>
      </c>
      <c r="U85" s="30">
        <f t="shared" si="9"/>
        <v>0.4913894717957983</v>
      </c>
      <c r="V85" s="31">
        <f t="shared" si="6"/>
        <v>0.00641162506585339</v>
      </c>
    </row>
    <row r="86" spans="13:22" ht="12.75">
      <c r="M86" s="33">
        <v>79</v>
      </c>
      <c r="N86" s="28">
        <f t="shared" si="7"/>
        <v>25903</v>
      </c>
      <c r="O86" s="28">
        <f>'[1]Datos'!B86</f>
        <v>10135</v>
      </c>
      <c r="P86" s="28">
        <f>'[1]Datos'!D86</f>
        <v>15497</v>
      </c>
      <c r="Q86" s="28">
        <f>'[1]Datos'!G86</f>
        <v>96</v>
      </c>
      <c r="R86" s="28">
        <f>'[1]Datos'!I86</f>
        <v>175</v>
      </c>
      <c r="S86" s="30">
        <f t="shared" si="5"/>
        <v>-0.32010748789371485</v>
      </c>
      <c r="T86" s="30">
        <f t="shared" si="8"/>
        <v>-0.0030320985533099777</v>
      </c>
      <c r="U86" s="30">
        <f t="shared" si="9"/>
        <v>0.48946282584004924</v>
      </c>
      <c r="V86" s="31">
        <f t="shared" si="6"/>
        <v>0.005527262987804647</v>
      </c>
    </row>
    <row r="87" spans="13:22" ht="12.75">
      <c r="M87" s="33">
        <v>80</v>
      </c>
      <c r="N87" s="28">
        <f t="shared" si="7"/>
        <v>25854</v>
      </c>
      <c r="O87" s="28">
        <f>'[1]Datos'!B87</f>
        <v>9770</v>
      </c>
      <c r="P87" s="28">
        <f>'[1]Datos'!D87</f>
        <v>15845</v>
      </c>
      <c r="Q87" s="28">
        <f>'[1]Datos'!G87</f>
        <v>100</v>
      </c>
      <c r="R87" s="28">
        <f>'[1]Datos'!I87</f>
        <v>139</v>
      </c>
      <c r="S87" s="30">
        <f t="shared" si="5"/>
        <v>-0.30857919651915083</v>
      </c>
      <c r="T87" s="30">
        <f t="shared" si="8"/>
        <v>-0.003158435993031227</v>
      </c>
      <c r="U87" s="30">
        <f t="shared" si="9"/>
        <v>0.5004541830957979</v>
      </c>
      <c r="V87" s="31">
        <f t="shared" si="6"/>
        <v>0.004390226030313405</v>
      </c>
    </row>
    <row r="88" spans="13:22" ht="12.75">
      <c r="M88" s="34">
        <v>81</v>
      </c>
      <c r="N88" s="28">
        <f t="shared" si="7"/>
        <v>24643</v>
      </c>
      <c r="O88" s="28">
        <f>'[1]Datos'!B88</f>
        <v>9344</v>
      </c>
      <c r="P88" s="28">
        <f>'[1]Datos'!D88</f>
        <v>15071</v>
      </c>
      <c r="Q88" s="28">
        <f>'[1]Datos'!G88</f>
        <v>86</v>
      </c>
      <c r="R88" s="28">
        <f>'[1]Datos'!I88</f>
        <v>142</v>
      </c>
      <c r="S88" s="30">
        <f t="shared" si="5"/>
        <v>-0.29512425918883783</v>
      </c>
      <c r="T88" s="30">
        <f t="shared" si="8"/>
        <v>-0.0027162549540068553</v>
      </c>
      <c r="U88" s="30">
        <f t="shared" si="9"/>
        <v>0.4760078885097362</v>
      </c>
      <c r="V88" s="31">
        <f t="shared" si="6"/>
        <v>0.004484979110104342</v>
      </c>
    </row>
    <row r="89" spans="13:22" ht="12.75">
      <c r="M89" s="33">
        <v>82</v>
      </c>
      <c r="N89" s="28">
        <f t="shared" si="7"/>
        <v>22554</v>
      </c>
      <c r="O89" s="28">
        <f>'[1]Datos'!B89</f>
        <v>8391</v>
      </c>
      <c r="P89" s="28">
        <f>'[1]Datos'!D89</f>
        <v>13968</v>
      </c>
      <c r="Q89" s="28">
        <f>'[1]Datos'!G89</f>
        <v>79</v>
      </c>
      <c r="R89" s="28">
        <f>'[1]Datos'!I89</f>
        <v>116</v>
      </c>
      <c r="S89" s="30">
        <f t="shared" si="5"/>
        <v>-0.2650243641752502</v>
      </c>
      <c r="T89" s="30">
        <f t="shared" si="8"/>
        <v>-0.002495164434494669</v>
      </c>
      <c r="U89" s="30">
        <f t="shared" si="9"/>
        <v>0.4411703395066018</v>
      </c>
      <c r="V89" s="31">
        <f t="shared" si="6"/>
        <v>0.003663785751916223</v>
      </c>
    </row>
    <row r="90" spans="13:22" ht="12.75">
      <c r="M90" s="34">
        <v>83</v>
      </c>
      <c r="N90" s="28">
        <f t="shared" si="7"/>
        <v>21509</v>
      </c>
      <c r="O90" s="28">
        <f>'[1]Datos'!B90</f>
        <v>7779</v>
      </c>
      <c r="P90" s="28">
        <f>'[1]Datos'!D90</f>
        <v>13537</v>
      </c>
      <c r="Q90" s="28">
        <f>'[1]Datos'!G90</f>
        <v>78</v>
      </c>
      <c r="R90" s="28">
        <f>'[1]Datos'!I90</f>
        <v>115</v>
      </c>
      <c r="S90" s="30">
        <f t="shared" si="5"/>
        <v>-0.24569473589789914</v>
      </c>
      <c r="T90" s="30">
        <f t="shared" si="8"/>
        <v>-0.002463580074564357</v>
      </c>
      <c r="U90" s="30">
        <f t="shared" si="9"/>
        <v>0.42755748037663716</v>
      </c>
      <c r="V90" s="31">
        <f t="shared" si="6"/>
        <v>0.003632201391985911</v>
      </c>
    </row>
    <row r="91" spans="13:22" ht="12.75">
      <c r="M91" s="33">
        <v>84</v>
      </c>
      <c r="N91" s="28">
        <f t="shared" si="7"/>
        <v>19476</v>
      </c>
      <c r="O91" s="28">
        <f>'[1]Datos'!B91</f>
        <v>6834</v>
      </c>
      <c r="P91" s="28">
        <f>'[1]Datos'!D91</f>
        <v>12491</v>
      </c>
      <c r="Q91" s="28">
        <f>'[1]Datos'!G91</f>
        <v>54</v>
      </c>
      <c r="R91" s="28">
        <f>'[1]Datos'!I91</f>
        <v>97</v>
      </c>
      <c r="S91" s="30">
        <f t="shared" si="5"/>
        <v>-0.21584751576375405</v>
      </c>
      <c r="T91" s="30">
        <f t="shared" si="8"/>
        <v>-0.0017055554362368625</v>
      </c>
      <c r="U91" s="30">
        <f t="shared" si="9"/>
        <v>0.39452023988953056</v>
      </c>
      <c r="V91" s="31">
        <f t="shared" si="6"/>
        <v>0.00306368291324029</v>
      </c>
    </row>
    <row r="92" spans="13:22" ht="12.75">
      <c r="M92" s="33">
        <v>85</v>
      </c>
      <c r="N92" s="28">
        <f t="shared" si="7"/>
        <v>17960</v>
      </c>
      <c r="O92" s="28">
        <f>'[1]Datos'!B92</f>
        <v>6086</v>
      </c>
      <c r="P92" s="28">
        <f>'[1]Datos'!D92</f>
        <v>11730</v>
      </c>
      <c r="Q92" s="28">
        <f>'[1]Datos'!G92</f>
        <v>50</v>
      </c>
      <c r="R92" s="28">
        <f>'[1]Datos'!I92</f>
        <v>94</v>
      </c>
      <c r="S92" s="30">
        <f aca="true" t="shared" si="10" ref="S92:S108">-1*(O92*100/N$5)</f>
        <v>-0.19222241453588046</v>
      </c>
      <c r="T92" s="30">
        <f t="shared" si="8"/>
        <v>-0.0015792179965156135</v>
      </c>
      <c r="U92" s="30">
        <f t="shared" si="9"/>
        <v>0.3704845419825629</v>
      </c>
      <c r="V92" s="31">
        <f t="shared" si="6"/>
        <v>0.0029689298334493533</v>
      </c>
    </row>
    <row r="93" spans="13:22" ht="12.75">
      <c r="M93" s="34">
        <v>86</v>
      </c>
      <c r="N93" s="28">
        <f t="shared" si="7"/>
        <v>15249</v>
      </c>
      <c r="O93" s="28">
        <f>'[1]Datos'!B93</f>
        <v>5006</v>
      </c>
      <c r="P93" s="28">
        <f>'[1]Datos'!D93</f>
        <v>10121</v>
      </c>
      <c r="Q93" s="28">
        <f>'[1]Datos'!G93</f>
        <v>49</v>
      </c>
      <c r="R93" s="28">
        <f>'[1]Datos'!I93</f>
        <v>73</v>
      </c>
      <c r="S93" s="30">
        <f t="shared" si="10"/>
        <v>-0.15811130581114322</v>
      </c>
      <c r="T93" s="30">
        <f t="shared" si="8"/>
        <v>-0.001547633636585301</v>
      </c>
      <c r="U93" s="30">
        <f t="shared" si="9"/>
        <v>0.31966530685469047</v>
      </c>
      <c r="V93" s="31">
        <f t="shared" si="6"/>
        <v>0.0023056582749127956</v>
      </c>
    </row>
    <row r="94" spans="13:22" ht="12.75">
      <c r="M94" s="33">
        <v>87</v>
      </c>
      <c r="N94" s="28">
        <f t="shared" si="7"/>
        <v>13637</v>
      </c>
      <c r="O94" s="28">
        <f>'[1]Datos'!B94</f>
        <v>4320</v>
      </c>
      <c r="P94" s="28">
        <f>'[1]Datos'!D94</f>
        <v>9212</v>
      </c>
      <c r="Q94" s="28">
        <f>'[1]Datos'!G94</f>
        <v>44</v>
      </c>
      <c r="R94" s="28">
        <f>'[1]Datos'!I94</f>
        <v>61</v>
      </c>
      <c r="S94" s="30">
        <f t="shared" si="10"/>
        <v>-0.136444434898949</v>
      </c>
      <c r="T94" s="30">
        <f t="shared" si="8"/>
        <v>-0.0013897118369337398</v>
      </c>
      <c r="U94" s="30">
        <f t="shared" si="9"/>
        <v>0.2909551236780366</v>
      </c>
      <c r="V94" s="31">
        <f t="shared" si="6"/>
        <v>0.0019266459557490483</v>
      </c>
    </row>
    <row r="95" spans="13:22" ht="12.75">
      <c r="M95" s="34">
        <v>88</v>
      </c>
      <c r="N95" s="28">
        <f t="shared" si="7"/>
        <v>11615</v>
      </c>
      <c r="O95" s="28">
        <f>'[1]Datos'!B95</f>
        <v>3497</v>
      </c>
      <c r="P95" s="28">
        <f>'[1]Datos'!D95</f>
        <v>8020</v>
      </c>
      <c r="Q95" s="28">
        <f>'[1]Datos'!G95</f>
        <v>37</v>
      </c>
      <c r="R95" s="28">
        <f>'[1]Datos'!I95</f>
        <v>61</v>
      </c>
      <c r="S95" s="30">
        <f t="shared" si="10"/>
        <v>-0.110450506676302</v>
      </c>
      <c r="T95" s="30">
        <f t="shared" si="8"/>
        <v>-0.001168621317421554</v>
      </c>
      <c r="U95" s="30">
        <f t="shared" si="9"/>
        <v>0.2533065666411044</v>
      </c>
      <c r="V95" s="31">
        <f t="shared" si="6"/>
        <v>0.0019266459557490483</v>
      </c>
    </row>
    <row r="96" spans="13:22" ht="12.75">
      <c r="M96" s="33">
        <v>89</v>
      </c>
      <c r="N96" s="28">
        <f t="shared" si="7"/>
        <v>10126</v>
      </c>
      <c r="O96" s="28">
        <f>'[1]Datos'!B96</f>
        <v>3030</v>
      </c>
      <c r="P96" s="28">
        <f>'[1]Datos'!D96</f>
        <v>7015</v>
      </c>
      <c r="Q96" s="28">
        <f>'[1]Datos'!G96</f>
        <v>27</v>
      </c>
      <c r="R96" s="28">
        <f>'[1]Datos'!I96</f>
        <v>54</v>
      </c>
      <c r="S96" s="30">
        <f t="shared" si="10"/>
        <v>-0.09570061058884617</v>
      </c>
      <c r="T96" s="30">
        <f t="shared" si="8"/>
        <v>-0.0008527777181184312</v>
      </c>
      <c r="U96" s="30">
        <f t="shared" si="9"/>
        <v>0.22156428491114055</v>
      </c>
      <c r="V96" s="31">
        <f t="shared" si="6"/>
        <v>0.0017055554362368625</v>
      </c>
    </row>
    <row r="97" spans="13:22" ht="12.75">
      <c r="M97" s="33">
        <v>90</v>
      </c>
      <c r="N97" s="28">
        <f t="shared" si="7"/>
        <v>8619</v>
      </c>
      <c r="O97" s="28">
        <f>'[1]Datos'!B97</f>
        <v>2521</v>
      </c>
      <c r="P97" s="28">
        <f>'[1]Datos'!D97</f>
        <v>6046</v>
      </c>
      <c r="Q97" s="28">
        <f>'[1]Datos'!G97</f>
        <v>14</v>
      </c>
      <c r="R97" s="28">
        <f>'[1]Datos'!I97</f>
        <v>38</v>
      </c>
      <c r="S97" s="30">
        <f t="shared" si="10"/>
        <v>-0.07962417138431722</v>
      </c>
      <c r="T97" s="30">
        <f t="shared" si="8"/>
        <v>-0.0004421810390243718</v>
      </c>
      <c r="U97" s="30">
        <f t="shared" si="9"/>
        <v>0.19095904013866796</v>
      </c>
      <c r="V97" s="31">
        <f t="shared" si="6"/>
        <v>0.0012002056773518662</v>
      </c>
    </row>
    <row r="98" spans="13:22" ht="12.75">
      <c r="M98" s="34">
        <v>91</v>
      </c>
      <c r="N98" s="28">
        <f t="shared" si="7"/>
        <v>7251</v>
      </c>
      <c r="O98" s="28">
        <f>'[1]Datos'!B98</f>
        <v>1917</v>
      </c>
      <c r="P98" s="28">
        <f>'[1]Datos'!D98</f>
        <v>5275</v>
      </c>
      <c r="Q98" s="28">
        <f>'[1]Datos'!G98</f>
        <v>17</v>
      </c>
      <c r="R98" s="28">
        <f>'[1]Datos'!I98</f>
        <v>42</v>
      </c>
      <c r="S98" s="30">
        <f t="shared" si="10"/>
        <v>-0.060547217986408615</v>
      </c>
      <c r="T98" s="30">
        <f t="shared" si="8"/>
        <v>-0.0005369341188153086</v>
      </c>
      <c r="U98" s="30">
        <f t="shared" si="9"/>
        <v>0.1666074986323972</v>
      </c>
      <c r="V98" s="31">
        <f t="shared" si="6"/>
        <v>0.0013265431170731152</v>
      </c>
    </row>
    <row r="99" spans="13:22" ht="12.75">
      <c r="M99" s="33">
        <v>92</v>
      </c>
      <c r="N99" s="28">
        <f t="shared" si="7"/>
        <v>5669</v>
      </c>
      <c r="O99" s="28">
        <f>'[1]Datos'!B99</f>
        <v>1498</v>
      </c>
      <c r="P99" s="28">
        <f>'[1]Datos'!D99</f>
        <v>4128</v>
      </c>
      <c r="Q99" s="28">
        <f>'[1]Datos'!G99</f>
        <v>10</v>
      </c>
      <c r="R99" s="28">
        <f>'[1]Datos'!I99</f>
        <v>33</v>
      </c>
      <c r="S99" s="30">
        <f t="shared" si="10"/>
        <v>-0.04731337117560778</v>
      </c>
      <c r="T99" s="30">
        <f t="shared" si="8"/>
        <v>-0.0003158435993031227</v>
      </c>
      <c r="U99" s="30">
        <f t="shared" si="9"/>
        <v>0.13038023779232905</v>
      </c>
      <c r="V99" s="31">
        <f t="shared" si="6"/>
        <v>0.0010422838777003048</v>
      </c>
    </row>
    <row r="100" spans="13:22" ht="12.75">
      <c r="M100" s="34">
        <v>93</v>
      </c>
      <c r="N100" s="28">
        <f t="shared" si="7"/>
        <v>4191</v>
      </c>
      <c r="O100" s="28">
        <f>'[1]Datos'!B100</f>
        <v>974</v>
      </c>
      <c r="P100" s="28">
        <f>'[1]Datos'!D100</f>
        <v>3187</v>
      </c>
      <c r="Q100" s="28">
        <f>'[1]Datos'!G100</f>
        <v>9</v>
      </c>
      <c r="R100" s="28">
        <f>'[1]Datos'!I100</f>
        <v>21</v>
      </c>
      <c r="S100" s="30">
        <f t="shared" si="10"/>
        <v>-0.030763166572124148</v>
      </c>
      <c r="T100" s="30">
        <f t="shared" si="8"/>
        <v>-0.0002842592393728104</v>
      </c>
      <c r="U100" s="30">
        <f t="shared" si="9"/>
        <v>0.1006593550979052</v>
      </c>
      <c r="V100" s="31">
        <f t="shared" si="6"/>
        <v>0.0006632715585365576</v>
      </c>
    </row>
    <row r="101" spans="13:22" ht="12.75">
      <c r="M101" s="33">
        <v>94</v>
      </c>
      <c r="N101" s="28">
        <f t="shared" si="7"/>
        <v>2983</v>
      </c>
      <c r="O101" s="28">
        <f>'[1]Datos'!B101</f>
        <v>694</v>
      </c>
      <c r="P101" s="28">
        <f>'[1]Datos'!D101</f>
        <v>2257</v>
      </c>
      <c r="Q101" s="28">
        <f>'[1]Datos'!G101</f>
        <v>7</v>
      </c>
      <c r="R101" s="28">
        <f>'[1]Datos'!I101</f>
        <v>25</v>
      </c>
      <c r="S101" s="30">
        <f t="shared" si="10"/>
        <v>-0.021919545791636713</v>
      </c>
      <c r="T101" s="30">
        <f t="shared" si="8"/>
        <v>-0.0002210905195121859</v>
      </c>
      <c r="U101" s="30">
        <f t="shared" si="9"/>
        <v>0.07128590036271479</v>
      </c>
      <c r="V101" s="31">
        <f t="shared" si="6"/>
        <v>0.0007896089982578067</v>
      </c>
    </row>
    <row r="102" spans="13:22" ht="12.75">
      <c r="M102" s="33">
        <v>95</v>
      </c>
      <c r="N102" s="28">
        <f t="shared" si="7"/>
        <v>2256</v>
      </c>
      <c r="O102" s="28">
        <f>'[1]Datos'!B102</f>
        <v>497</v>
      </c>
      <c r="P102" s="28">
        <f>'[1]Datos'!D102</f>
        <v>1746</v>
      </c>
      <c r="Q102" s="28">
        <f>'[1]Datos'!G102</f>
        <v>5</v>
      </c>
      <c r="R102" s="28">
        <f>'[1]Datos'!I102</f>
        <v>8</v>
      </c>
      <c r="S102" s="30">
        <f t="shared" si="10"/>
        <v>-0.015697426885365198</v>
      </c>
      <c r="T102" s="30">
        <f t="shared" si="8"/>
        <v>-0.00015792179965156135</v>
      </c>
      <c r="U102" s="30">
        <f t="shared" si="9"/>
        <v>0.05514629243832522</v>
      </c>
      <c r="V102" s="31">
        <f t="shared" si="6"/>
        <v>0.00025267487944249814</v>
      </c>
    </row>
    <row r="103" spans="13:22" ht="12.75">
      <c r="M103" s="34">
        <v>96</v>
      </c>
      <c r="N103" s="28">
        <f t="shared" si="7"/>
        <v>1651</v>
      </c>
      <c r="O103" s="28">
        <f>'[1]Datos'!B103</f>
        <v>312</v>
      </c>
      <c r="P103" s="28">
        <f>'[1]Datos'!D103</f>
        <v>1329</v>
      </c>
      <c r="Q103" s="28">
        <f>'[1]Datos'!G103</f>
        <v>2</v>
      </c>
      <c r="R103" s="28">
        <f>'[1]Datos'!I103</f>
        <v>8</v>
      </c>
      <c r="S103" s="30">
        <f t="shared" si="10"/>
        <v>-0.009854320298257427</v>
      </c>
      <c r="T103" s="30">
        <f t="shared" si="8"/>
        <v>-6.316871986062454E-05</v>
      </c>
      <c r="U103" s="30">
        <f t="shared" si="9"/>
        <v>0.041975614347385004</v>
      </c>
      <c r="V103" s="31">
        <f t="shared" si="6"/>
        <v>0.00025267487944249814</v>
      </c>
    </row>
    <row r="104" spans="13:22" ht="12.75">
      <c r="M104" s="33">
        <v>97</v>
      </c>
      <c r="N104" s="28">
        <f t="shared" si="7"/>
        <v>1281</v>
      </c>
      <c r="O104" s="28">
        <f>'[1]Datos'!B104</f>
        <v>256</v>
      </c>
      <c r="P104" s="28">
        <f>'[1]Datos'!D104</f>
        <v>1014</v>
      </c>
      <c r="Q104" s="28">
        <f>'[1]Datos'!G104</f>
        <v>3</v>
      </c>
      <c r="R104" s="28">
        <f>'[1]Datos'!I104</f>
        <v>8</v>
      </c>
      <c r="S104" s="30">
        <f t="shared" si="10"/>
        <v>-0.00808559614215994</v>
      </c>
      <c r="T104" s="30">
        <f t="shared" si="8"/>
        <v>-9.47530797909368E-05</v>
      </c>
      <c r="U104" s="30">
        <f t="shared" si="9"/>
        <v>0.03202654096933664</v>
      </c>
      <c r="V104" s="31">
        <f t="shared" si="6"/>
        <v>0.00025267487944249814</v>
      </c>
    </row>
    <row r="105" spans="13:22" ht="12.75">
      <c r="M105" s="34">
        <v>98</v>
      </c>
      <c r="N105" s="28">
        <f t="shared" si="7"/>
        <v>939</v>
      </c>
      <c r="O105" s="28">
        <f>'[1]Datos'!B105</f>
        <v>171</v>
      </c>
      <c r="P105" s="28">
        <f>'[1]Datos'!D105</f>
        <v>759</v>
      </c>
      <c r="Q105" s="28">
        <f>'[1]Datos'!G105</f>
        <v>1</v>
      </c>
      <c r="R105" s="28">
        <f>'[1]Datos'!I105</f>
        <v>8</v>
      </c>
      <c r="S105" s="30">
        <f t="shared" si="10"/>
        <v>-0.005400925548083398</v>
      </c>
      <c r="T105" s="30">
        <f t="shared" si="8"/>
        <v>-3.158435993031227E-05</v>
      </c>
      <c r="U105" s="30">
        <f t="shared" si="9"/>
        <v>0.023972529187107013</v>
      </c>
      <c r="V105" s="31">
        <f t="shared" si="6"/>
        <v>0.00025267487944249814</v>
      </c>
    </row>
    <row r="106" spans="13:22" ht="12.75">
      <c r="M106" s="33">
        <v>99</v>
      </c>
      <c r="N106" s="28">
        <f t="shared" si="7"/>
        <v>666</v>
      </c>
      <c r="O106" s="28">
        <f>'[1]Datos'!B106</f>
        <v>127</v>
      </c>
      <c r="P106" s="28">
        <f>'[1]Datos'!D106</f>
        <v>532</v>
      </c>
      <c r="Q106" s="28">
        <f>'[1]Datos'!G106</f>
        <v>2</v>
      </c>
      <c r="R106" s="28">
        <f>'[1]Datos'!I106</f>
        <v>5</v>
      </c>
      <c r="S106" s="30">
        <f t="shared" si="10"/>
        <v>-0.004011213711149658</v>
      </c>
      <c r="T106" s="30">
        <f t="shared" si="8"/>
        <v>-6.316871986062454E-05</v>
      </c>
      <c r="U106" s="30">
        <f t="shared" si="9"/>
        <v>0.016802879482926126</v>
      </c>
      <c r="V106" s="31">
        <f t="shared" si="6"/>
        <v>0.00015792179965156135</v>
      </c>
    </row>
    <row r="107" spans="13:22" ht="12.75">
      <c r="M107" s="33" t="s">
        <v>78</v>
      </c>
      <c r="N107" s="28">
        <f t="shared" si="7"/>
        <v>1217</v>
      </c>
      <c r="O107" s="28">
        <f>'[1]Datos'!B107</f>
        <v>206</v>
      </c>
      <c r="P107" s="28">
        <f>'[1]Datos'!D107</f>
        <v>986</v>
      </c>
      <c r="Q107" s="28">
        <f>'[1]Datos'!G107</f>
        <v>6</v>
      </c>
      <c r="R107" s="28">
        <f>'[1]Datos'!I107</f>
        <v>19</v>
      </c>
      <c r="S107" s="30">
        <f t="shared" si="10"/>
        <v>-0.0065063781456443275</v>
      </c>
      <c r="T107" s="30">
        <f t="shared" si="8"/>
        <v>-0.0001895061595818736</v>
      </c>
      <c r="U107" s="30">
        <f t="shared" si="9"/>
        <v>0.031142178891287897</v>
      </c>
      <c r="V107" s="31">
        <f t="shared" si="6"/>
        <v>0.0006001028386759331</v>
      </c>
    </row>
    <row r="108" spans="13:22" ht="12.75">
      <c r="M108" s="34" t="s">
        <v>90</v>
      </c>
      <c r="N108" s="28">
        <f t="shared" si="7"/>
        <v>4</v>
      </c>
      <c r="O108" s="28">
        <f>'[1]Datos'!B108</f>
        <v>0</v>
      </c>
      <c r="P108" s="28">
        <f>'[1]Datos'!D108</f>
        <v>4</v>
      </c>
      <c r="Q108" s="28">
        <f>'[1]Datos'!G108</f>
        <v>0</v>
      </c>
      <c r="R108" s="28">
        <f>'[1]Datos'!I108</f>
        <v>0</v>
      </c>
      <c r="S108" s="30">
        <f t="shared" si="10"/>
        <v>0</v>
      </c>
      <c r="T108" s="30">
        <f t="shared" si="8"/>
        <v>0</v>
      </c>
      <c r="U108" s="30">
        <f t="shared" si="9"/>
        <v>0.00012633743972124907</v>
      </c>
      <c r="V108" s="31">
        <f t="shared" si="6"/>
        <v>0</v>
      </c>
    </row>
    <row r="109" spans="13:22" ht="12.75">
      <c r="M109" s="35"/>
      <c r="N109" s="32"/>
      <c r="O109" s="32"/>
      <c r="P109" s="32"/>
      <c r="Q109" s="29"/>
      <c r="R109" s="29"/>
      <c r="S109" s="30"/>
      <c r="T109" s="30"/>
      <c r="U109" s="30"/>
      <c r="V109" s="30"/>
    </row>
    <row r="110" ht="12.75">
      <c r="M110" s="35"/>
    </row>
    <row r="111" ht="12.75">
      <c r="M111" s="35"/>
    </row>
    <row r="112" ht="12.75">
      <c r="M112" s="35"/>
    </row>
    <row r="113" ht="12.75">
      <c r="M113" s="35"/>
    </row>
    <row r="114" ht="12.75">
      <c r="M114" s="35"/>
    </row>
    <row r="115" ht="12.75">
      <c r="M115" s="35"/>
    </row>
    <row r="116" ht="12.75">
      <c r="M116" s="35"/>
    </row>
    <row r="117" ht="12.75">
      <c r="M117" s="35"/>
    </row>
    <row r="118" ht="12.75">
      <c r="M118" s="35"/>
    </row>
    <row r="119" ht="12.75">
      <c r="M119" s="35"/>
    </row>
    <row r="120" ht="12.75">
      <c r="M120" s="35"/>
    </row>
    <row r="121" ht="12.75">
      <c r="M121" s="35"/>
    </row>
    <row r="122" ht="12.75">
      <c r="M122" s="35"/>
    </row>
    <row r="123" ht="12.75">
      <c r="M123" s="35"/>
    </row>
    <row r="124" ht="12.75">
      <c r="M124" s="35"/>
    </row>
    <row r="125" ht="12.75">
      <c r="M125" s="35"/>
    </row>
    <row r="126" ht="12.75">
      <c r="M126" s="35"/>
    </row>
    <row r="127" ht="12.75">
      <c r="M127" s="35"/>
    </row>
    <row r="128" ht="12.75">
      <c r="M128" s="35"/>
    </row>
    <row r="129" ht="12.75">
      <c r="M129" s="35"/>
    </row>
    <row r="130" ht="12.75">
      <c r="M130" s="35"/>
    </row>
    <row r="131" ht="12.75">
      <c r="M131" s="35"/>
    </row>
    <row r="132" ht="12.75">
      <c r="M132" s="35"/>
    </row>
    <row r="133" ht="12.75">
      <c r="M133" s="35"/>
    </row>
    <row r="134" ht="12.75">
      <c r="M134" s="35"/>
    </row>
    <row r="135" ht="12.75">
      <c r="M135" s="35"/>
    </row>
  </sheetData>
  <sheetProtection/>
  <hyperlinks>
    <hyperlink ref="J15" location="MM!A1" display="Total Ciudad"/>
    <hyperlink ref="J16" location="'DO1'!A1" display=" 01. Centro"/>
    <hyperlink ref="J17" location="'D02'!A1" display=" 02. Arganzuela"/>
    <hyperlink ref="J18" location="'D03'!A1" display=" 03. Retiro"/>
    <hyperlink ref="J19" location="'D04'!A1" display=" 04. Salamanca"/>
    <hyperlink ref="J20" location="'D05'!A1" display=" 05. Chamartín"/>
    <hyperlink ref="J21" location="'D06'!A1" display=" 06. Tetuán"/>
    <hyperlink ref="J22" location="'D07'!A1" display=" 07. Chamberí"/>
    <hyperlink ref="J23" location="'D08'!A1" display=" 08. Fuencarral - El Pardo"/>
    <hyperlink ref="J24" location="'D09'!A1" display=" 09. Moncloa - Aravaca"/>
    <hyperlink ref="J25" location="'D10'!A1" display=" 10. Latina"/>
    <hyperlink ref="J26" location="'D11'!A1" display=" 11. Carabanchel"/>
    <hyperlink ref="J27" location="'D12'!A1" display=" 12. Usera"/>
    <hyperlink ref="J28" location="'D13'!A1" display=" 13. Puente de Vallecas"/>
    <hyperlink ref="J29" location="'D14'!A1" display=" 14. Moratalaz"/>
    <hyperlink ref="J30" location="'D15'!A1" display=" 15. Ciudad Lineal"/>
    <hyperlink ref="J31" location="'D16'!A1" display=" 16. Hortaleza"/>
    <hyperlink ref="J32" location="'D17'!A1" display=" 17. Villaverde"/>
    <hyperlink ref="J33" location="'D18'!A1" display=" 18. Villa de Vallecas"/>
    <hyperlink ref="J34" location="'D19'!A1" display=" 19. Vicálvaro"/>
    <hyperlink ref="J35" location="'D20'!A1" display=" 20. San Blas"/>
    <hyperlink ref="J36" location="'D21'!A1" display=" 21. Barajas"/>
  </hyperlinks>
  <printOptions/>
  <pageMargins left="0.984251968503937" right="0.75" top="0.5905511811023623" bottom="1" header="0" footer="0"/>
  <pageSetup fitToHeight="1" fitToWidth="1" horizontalDpi="300" verticalDpi="3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31</v>
      </c>
    </row>
    <row r="2" spans="1:7" ht="12" thickBot="1">
      <c r="A2" s="11" t="s">
        <v>79</v>
      </c>
      <c r="B2" s="11"/>
      <c r="G2" s="21" t="s">
        <v>87</v>
      </c>
    </row>
    <row r="3" spans="1:9" ht="11.25">
      <c r="A3" s="11" t="s">
        <v>89</v>
      </c>
      <c r="B3" s="11"/>
      <c r="I3" s="36" t="str">
        <f>"D"&amp;F1&amp;" "&amp;"01.01.2014"</f>
        <v>D08. FUENCARRAL - EL PARDO 01.01.2014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232651</v>
      </c>
      <c r="C8" s="2">
        <f>+D8+E8</f>
        <v>214057</v>
      </c>
      <c r="D8" s="2">
        <f>SUM(D10:D31)</f>
        <v>101388</v>
      </c>
      <c r="E8" s="2">
        <f>SUM(E10:E31)</f>
        <v>112669</v>
      </c>
      <c r="F8" s="2">
        <f>+G8+H8</f>
        <v>18594</v>
      </c>
      <c r="G8" s="2">
        <f>SUM(G10:G31)</f>
        <v>8099</v>
      </c>
      <c r="H8" s="2">
        <f>SUM(H10:H31)</f>
        <v>10495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14849</v>
      </c>
      <c r="C10" s="2">
        <f>+D10+E10</f>
        <v>13720</v>
      </c>
      <c r="D10" s="10">
        <v>7114</v>
      </c>
      <c r="E10" s="10">
        <v>6606</v>
      </c>
      <c r="F10" s="2">
        <f aca="true" t="shared" si="1" ref="F10:F31">+G10+H10</f>
        <v>1129</v>
      </c>
      <c r="G10" s="10">
        <v>582</v>
      </c>
      <c r="H10" s="10">
        <v>547</v>
      </c>
      <c r="I10" s="9">
        <f>-D10/$B$8*100</f>
        <v>-3.0577990208509744</v>
      </c>
      <c r="J10" s="9">
        <f>E10/$B$8*100</f>
        <v>2.839446209128695</v>
      </c>
      <c r="L10" s="9">
        <f>-G10/$B$8*100</f>
        <v>-0.2501601110676507</v>
      </c>
      <c r="M10" s="9">
        <f>H10/$B$8*100</f>
        <v>0.2351161181340291</v>
      </c>
    </row>
    <row r="11" spans="1:13" ht="11.25">
      <c r="A11" s="7" t="s">
        <v>6</v>
      </c>
      <c r="B11" s="19">
        <f t="shared" si="0"/>
        <v>12519</v>
      </c>
      <c r="C11" s="2">
        <f aca="true" t="shared" si="2" ref="C11:C31">+D11+E11</f>
        <v>11810</v>
      </c>
      <c r="D11" s="10">
        <v>6045</v>
      </c>
      <c r="E11" s="10">
        <v>5765</v>
      </c>
      <c r="F11" s="2">
        <f t="shared" si="1"/>
        <v>709</v>
      </c>
      <c r="G11" s="10">
        <v>331</v>
      </c>
      <c r="H11" s="10">
        <v>378</v>
      </c>
      <c r="I11" s="9">
        <f aca="true" t="shared" si="3" ref="I11:I30">-D11/$B$8*100</f>
        <v>-2.598312493821217</v>
      </c>
      <c r="J11" s="9">
        <f aca="true" t="shared" si="4" ref="J11:J30">E11/$B$8*100</f>
        <v>2.477960550352244</v>
      </c>
      <c r="L11" s="9">
        <f aca="true" t="shared" si="5" ref="L11:L30">-G11/$B$8*100</f>
        <v>-0.14227319031510718</v>
      </c>
      <c r="M11" s="9">
        <f aca="true" t="shared" si="6" ref="M11:M30">H11/$B$8*100</f>
        <v>0.16247512368311331</v>
      </c>
    </row>
    <row r="12" spans="1:13" ht="11.25">
      <c r="A12" s="7" t="s">
        <v>7</v>
      </c>
      <c r="B12" s="19">
        <f t="shared" si="0"/>
        <v>10119</v>
      </c>
      <c r="C12" s="2">
        <f t="shared" si="2"/>
        <v>9467</v>
      </c>
      <c r="D12" s="10">
        <v>4836</v>
      </c>
      <c r="E12" s="10">
        <v>4631</v>
      </c>
      <c r="F12" s="2">
        <f t="shared" si="1"/>
        <v>652</v>
      </c>
      <c r="G12" s="10">
        <v>340</v>
      </c>
      <c r="H12" s="10">
        <v>312</v>
      </c>
      <c r="I12" s="9">
        <f t="shared" si="3"/>
        <v>-2.0786499950569737</v>
      </c>
      <c r="J12" s="9">
        <f t="shared" si="4"/>
        <v>1.9905351793029042</v>
      </c>
      <c r="L12" s="9">
        <f t="shared" si="5"/>
        <v>-0.1461416456408956</v>
      </c>
      <c r="M12" s="9">
        <f t="shared" si="6"/>
        <v>0.1341064512939983</v>
      </c>
    </row>
    <row r="13" spans="1:13" ht="11.25">
      <c r="A13" s="7" t="s">
        <v>4</v>
      </c>
      <c r="B13" s="19">
        <f t="shared" si="0"/>
        <v>9355</v>
      </c>
      <c r="C13" s="2">
        <f t="shared" si="2"/>
        <v>8633</v>
      </c>
      <c r="D13" s="10">
        <v>4380</v>
      </c>
      <c r="E13" s="10">
        <v>4253</v>
      </c>
      <c r="F13" s="2">
        <f t="shared" si="1"/>
        <v>722</v>
      </c>
      <c r="G13" s="10">
        <v>369</v>
      </c>
      <c r="H13" s="10">
        <v>353</v>
      </c>
      <c r="I13" s="9">
        <f t="shared" si="3"/>
        <v>-1.882648258550361</v>
      </c>
      <c r="J13" s="9">
        <f t="shared" si="4"/>
        <v>1.8280600556197912</v>
      </c>
      <c r="L13" s="9">
        <f t="shared" si="5"/>
        <v>-0.15860666835732493</v>
      </c>
      <c r="M13" s="9">
        <f t="shared" si="6"/>
        <v>0.1517294144448122</v>
      </c>
    </row>
    <row r="14" spans="1:13" ht="11.25">
      <c r="A14" s="7" t="s">
        <v>8</v>
      </c>
      <c r="B14" s="19">
        <f t="shared" si="0"/>
        <v>10516</v>
      </c>
      <c r="C14" s="2">
        <f t="shared" si="2"/>
        <v>9202</v>
      </c>
      <c r="D14" s="10">
        <v>4667</v>
      </c>
      <c r="E14" s="10">
        <v>4535</v>
      </c>
      <c r="F14" s="2">
        <f t="shared" si="1"/>
        <v>1314</v>
      </c>
      <c r="G14" s="10">
        <v>545</v>
      </c>
      <c r="H14" s="10">
        <v>769</v>
      </c>
      <c r="I14" s="9">
        <f t="shared" si="3"/>
        <v>-2.006009000606058</v>
      </c>
      <c r="J14" s="9">
        <f t="shared" si="4"/>
        <v>1.9492716558278278</v>
      </c>
      <c r="L14" s="9">
        <f t="shared" si="5"/>
        <v>-0.23425646139496498</v>
      </c>
      <c r="M14" s="9">
        <f t="shared" si="6"/>
        <v>0.3305380161701433</v>
      </c>
    </row>
    <row r="15" spans="1:13" ht="11.25">
      <c r="A15" s="7" t="s">
        <v>9</v>
      </c>
      <c r="B15" s="19">
        <f t="shared" si="0"/>
        <v>13433</v>
      </c>
      <c r="C15" s="2">
        <f t="shared" si="2"/>
        <v>11198</v>
      </c>
      <c r="D15" s="10">
        <v>5698</v>
      </c>
      <c r="E15" s="10">
        <v>5500</v>
      </c>
      <c r="F15" s="2">
        <f t="shared" si="1"/>
        <v>2235</v>
      </c>
      <c r="G15" s="10">
        <v>837</v>
      </c>
      <c r="H15" s="10">
        <v>1398</v>
      </c>
      <c r="I15" s="9">
        <f t="shared" si="3"/>
        <v>-2.449162049593597</v>
      </c>
      <c r="J15" s="9">
        <f t="shared" si="4"/>
        <v>2.364056032426252</v>
      </c>
      <c r="L15" s="9">
        <f t="shared" si="5"/>
        <v>-0.3597663452983224</v>
      </c>
      <c r="M15" s="9">
        <f t="shared" si="6"/>
        <v>0.6009000606058001</v>
      </c>
    </row>
    <row r="16" spans="1:13" ht="11.25">
      <c r="A16" s="7" t="s">
        <v>10</v>
      </c>
      <c r="B16" s="19">
        <f t="shared" si="0"/>
        <v>17582</v>
      </c>
      <c r="C16" s="2">
        <f t="shared" si="2"/>
        <v>14515</v>
      </c>
      <c r="D16" s="10">
        <v>7162</v>
      </c>
      <c r="E16" s="10">
        <v>7353</v>
      </c>
      <c r="F16" s="2">
        <f t="shared" si="1"/>
        <v>3067</v>
      </c>
      <c r="G16" s="10">
        <v>1252</v>
      </c>
      <c r="H16" s="10">
        <v>1815</v>
      </c>
      <c r="I16" s="9">
        <f t="shared" si="3"/>
        <v>-3.0784307825885127</v>
      </c>
      <c r="J16" s="9">
        <f t="shared" si="4"/>
        <v>3.1605280011691335</v>
      </c>
      <c r="L16" s="9">
        <f t="shared" si="5"/>
        <v>-0.5381451186541214</v>
      </c>
      <c r="M16" s="9">
        <f t="shared" si="6"/>
        <v>0.7801384907006632</v>
      </c>
    </row>
    <row r="17" spans="1:13" ht="11.25">
      <c r="A17" s="7" t="s">
        <v>11</v>
      </c>
      <c r="B17" s="19">
        <f t="shared" si="0"/>
        <v>21704</v>
      </c>
      <c r="C17" s="2">
        <f t="shared" si="2"/>
        <v>18993</v>
      </c>
      <c r="D17" s="10">
        <v>9206</v>
      </c>
      <c r="E17" s="10">
        <v>9787</v>
      </c>
      <c r="F17" s="2">
        <f t="shared" si="1"/>
        <v>2711</v>
      </c>
      <c r="G17" s="10">
        <v>1259</v>
      </c>
      <c r="H17" s="10">
        <v>1452</v>
      </c>
      <c r="I17" s="9">
        <f t="shared" si="3"/>
        <v>-3.956999969912014</v>
      </c>
      <c r="J17" s="9">
        <f t="shared" si="4"/>
        <v>4.206730252610133</v>
      </c>
      <c r="L17" s="9">
        <f t="shared" si="5"/>
        <v>-0.5411539172408457</v>
      </c>
      <c r="M17" s="9">
        <f t="shared" si="6"/>
        <v>0.6241107925605306</v>
      </c>
    </row>
    <row r="18" spans="1:13" ht="11.25">
      <c r="A18" s="7" t="s">
        <v>12</v>
      </c>
      <c r="B18" s="19">
        <f t="shared" si="0"/>
        <v>18949</v>
      </c>
      <c r="C18" s="2">
        <f t="shared" si="2"/>
        <v>17055</v>
      </c>
      <c r="D18" s="10">
        <v>8506</v>
      </c>
      <c r="E18" s="10">
        <v>8549</v>
      </c>
      <c r="F18" s="2">
        <f t="shared" si="1"/>
        <v>1894</v>
      </c>
      <c r="G18" s="10">
        <v>883</v>
      </c>
      <c r="H18" s="10">
        <v>1011</v>
      </c>
      <c r="I18" s="9">
        <f t="shared" si="3"/>
        <v>-3.6561201112395825</v>
      </c>
      <c r="J18" s="9">
        <f t="shared" si="4"/>
        <v>3.6746027311294602</v>
      </c>
      <c r="L18" s="9">
        <f t="shared" si="5"/>
        <v>-0.37953845029679645</v>
      </c>
      <c r="M18" s="9">
        <f t="shared" si="6"/>
        <v>0.4345564815968984</v>
      </c>
    </row>
    <row r="19" spans="1:13" ht="11.25">
      <c r="A19" s="7" t="s">
        <v>13</v>
      </c>
      <c r="B19" s="19">
        <f t="shared" si="0"/>
        <v>16017</v>
      </c>
      <c r="C19" s="2">
        <f t="shared" si="2"/>
        <v>14659</v>
      </c>
      <c r="D19" s="10">
        <v>7054</v>
      </c>
      <c r="E19" s="10">
        <v>7605</v>
      </c>
      <c r="F19" s="2">
        <f t="shared" si="1"/>
        <v>1358</v>
      </c>
      <c r="G19" s="10">
        <v>581</v>
      </c>
      <c r="H19" s="10">
        <v>777</v>
      </c>
      <c r="I19" s="9">
        <f t="shared" si="3"/>
        <v>-3.032009318679051</v>
      </c>
      <c r="J19" s="9">
        <f t="shared" si="4"/>
        <v>3.268844750291209</v>
      </c>
      <c r="L19" s="9">
        <f t="shared" si="5"/>
        <v>-0.24973028269811864</v>
      </c>
      <c r="M19" s="9">
        <f t="shared" si="6"/>
        <v>0.33397664312639963</v>
      </c>
    </row>
    <row r="20" spans="1:13" ht="11.25">
      <c r="A20" s="7" t="s">
        <v>14</v>
      </c>
      <c r="B20" s="19">
        <f t="shared" si="0"/>
        <v>14792</v>
      </c>
      <c r="C20" s="2">
        <f t="shared" si="2"/>
        <v>13763</v>
      </c>
      <c r="D20" s="10">
        <v>6349</v>
      </c>
      <c r="E20" s="10">
        <v>7414</v>
      </c>
      <c r="F20" s="2">
        <f t="shared" si="1"/>
        <v>1029</v>
      </c>
      <c r="G20" s="10">
        <v>423</v>
      </c>
      <c r="H20" s="10">
        <v>606</v>
      </c>
      <c r="I20" s="9">
        <f t="shared" si="3"/>
        <v>-2.728980318158959</v>
      </c>
      <c r="J20" s="9">
        <f t="shared" si="4"/>
        <v>3.1867475317105884</v>
      </c>
      <c r="L20" s="9">
        <f t="shared" si="5"/>
        <v>-0.1818174003120554</v>
      </c>
      <c r="M20" s="9">
        <f t="shared" si="6"/>
        <v>0.2604759919364198</v>
      </c>
    </row>
    <row r="21" spans="1:13" ht="11.25">
      <c r="A21" s="7" t="s">
        <v>15</v>
      </c>
      <c r="B21" s="19">
        <f t="shared" si="0"/>
        <v>13843</v>
      </c>
      <c r="C21" s="2">
        <f t="shared" si="2"/>
        <v>13153</v>
      </c>
      <c r="D21" s="10">
        <v>5822</v>
      </c>
      <c r="E21" s="10">
        <v>7331</v>
      </c>
      <c r="F21" s="2">
        <f t="shared" si="1"/>
        <v>690</v>
      </c>
      <c r="G21" s="10">
        <v>278</v>
      </c>
      <c r="H21" s="10">
        <v>412</v>
      </c>
      <c r="I21" s="9">
        <f t="shared" si="3"/>
        <v>-2.502460767415571</v>
      </c>
      <c r="J21" s="9">
        <f t="shared" si="4"/>
        <v>3.1510717770394283</v>
      </c>
      <c r="L21" s="9">
        <f t="shared" si="5"/>
        <v>-0.11949228672990875</v>
      </c>
      <c r="M21" s="9">
        <f t="shared" si="6"/>
        <v>0.17708928824720288</v>
      </c>
    </row>
    <row r="22" spans="1:13" ht="11.25">
      <c r="A22" s="7" t="s">
        <v>16</v>
      </c>
      <c r="B22" s="19">
        <f t="shared" si="0"/>
        <v>13235</v>
      </c>
      <c r="C22" s="2">
        <f t="shared" si="2"/>
        <v>12828</v>
      </c>
      <c r="D22" s="10">
        <v>5643</v>
      </c>
      <c r="E22" s="10">
        <v>7185</v>
      </c>
      <c r="F22" s="2">
        <f t="shared" si="1"/>
        <v>407</v>
      </c>
      <c r="G22" s="10">
        <v>135</v>
      </c>
      <c r="H22" s="10">
        <v>272</v>
      </c>
      <c r="I22" s="9">
        <f t="shared" si="3"/>
        <v>-2.4255214892693346</v>
      </c>
      <c r="J22" s="9">
        <f t="shared" si="4"/>
        <v>3.0883168350877495</v>
      </c>
      <c r="L22" s="9">
        <f t="shared" si="5"/>
        <v>-0.0580268298868262</v>
      </c>
      <c r="M22" s="9">
        <f t="shared" si="6"/>
        <v>0.11691331651271647</v>
      </c>
    </row>
    <row r="23" spans="1:13" ht="11.25">
      <c r="A23" s="7" t="s">
        <v>17</v>
      </c>
      <c r="B23" s="19">
        <f t="shared" si="0"/>
        <v>13912</v>
      </c>
      <c r="C23" s="2">
        <f t="shared" si="2"/>
        <v>13643</v>
      </c>
      <c r="D23" s="10">
        <v>6116</v>
      </c>
      <c r="E23" s="10">
        <v>7527</v>
      </c>
      <c r="F23" s="2">
        <f t="shared" si="1"/>
        <v>269</v>
      </c>
      <c r="G23" s="10">
        <v>109</v>
      </c>
      <c r="H23" s="10">
        <v>160</v>
      </c>
      <c r="I23" s="9">
        <f t="shared" si="3"/>
        <v>-2.6288303080579922</v>
      </c>
      <c r="J23" s="9">
        <f t="shared" si="4"/>
        <v>3.235318137467709</v>
      </c>
      <c r="L23" s="9">
        <f t="shared" si="5"/>
        <v>-0.046851292278993</v>
      </c>
      <c r="M23" s="9">
        <f t="shared" si="6"/>
        <v>0.06877253912512733</v>
      </c>
    </row>
    <row r="24" spans="1:13" ht="11.25">
      <c r="A24" s="7" t="s">
        <v>18</v>
      </c>
      <c r="B24" s="19">
        <f t="shared" si="0"/>
        <v>10414</v>
      </c>
      <c r="C24" s="2">
        <f t="shared" si="2"/>
        <v>10243</v>
      </c>
      <c r="D24" s="10">
        <v>4667</v>
      </c>
      <c r="E24" s="10">
        <v>5576</v>
      </c>
      <c r="F24" s="2">
        <f t="shared" si="1"/>
        <v>171</v>
      </c>
      <c r="G24" s="10">
        <v>81</v>
      </c>
      <c r="H24" s="10">
        <v>90</v>
      </c>
      <c r="I24" s="9">
        <f t="shared" si="3"/>
        <v>-2.006009000606058</v>
      </c>
      <c r="J24" s="9">
        <f t="shared" si="4"/>
        <v>2.3967229885106875</v>
      </c>
      <c r="L24" s="9">
        <f t="shared" si="5"/>
        <v>-0.03481609793209572</v>
      </c>
      <c r="M24" s="9">
        <f t="shared" si="6"/>
        <v>0.03868455325788413</v>
      </c>
    </row>
    <row r="25" spans="1:13" ht="11.25">
      <c r="A25" s="8" t="s">
        <v>19</v>
      </c>
      <c r="B25" s="19">
        <f t="shared" si="0"/>
        <v>8579</v>
      </c>
      <c r="C25" s="2">
        <f t="shared" si="2"/>
        <v>8454</v>
      </c>
      <c r="D25" s="10">
        <v>3658</v>
      </c>
      <c r="E25" s="10">
        <v>4796</v>
      </c>
      <c r="F25" s="2">
        <f t="shared" si="1"/>
        <v>125</v>
      </c>
      <c r="G25" s="10">
        <v>50</v>
      </c>
      <c r="H25" s="10">
        <v>75</v>
      </c>
      <c r="I25" s="9">
        <f t="shared" si="3"/>
        <v>-1.5723121757482237</v>
      </c>
      <c r="J25" s="9">
        <f t="shared" si="4"/>
        <v>2.061456860275692</v>
      </c>
      <c r="L25" s="9">
        <f t="shared" si="5"/>
        <v>-0.021491418476602294</v>
      </c>
      <c r="M25" s="9">
        <f t="shared" si="6"/>
        <v>0.03223712771490344</v>
      </c>
    </row>
    <row r="26" spans="1:13" ht="11.25">
      <c r="A26" s="8" t="s">
        <v>20</v>
      </c>
      <c r="B26" s="19">
        <f t="shared" si="0"/>
        <v>6609</v>
      </c>
      <c r="C26" s="2">
        <f t="shared" si="2"/>
        <v>6546</v>
      </c>
      <c r="D26" s="10">
        <v>2586</v>
      </c>
      <c r="E26" s="10">
        <v>3960</v>
      </c>
      <c r="F26" s="2">
        <f t="shared" si="1"/>
        <v>63</v>
      </c>
      <c r="G26" s="10">
        <v>28</v>
      </c>
      <c r="H26" s="10">
        <v>35</v>
      </c>
      <c r="I26" s="9">
        <f t="shared" si="3"/>
        <v>-1.1115361636098706</v>
      </c>
      <c r="J26" s="9">
        <f t="shared" si="4"/>
        <v>1.7021203433469017</v>
      </c>
      <c r="L26" s="9">
        <f t="shared" si="5"/>
        <v>-0.012035194346897284</v>
      </c>
      <c r="M26" s="9">
        <f t="shared" si="6"/>
        <v>0.015043992933621604</v>
      </c>
    </row>
    <row r="27" spans="1:13" ht="11.25">
      <c r="A27" s="8" t="s">
        <v>75</v>
      </c>
      <c r="B27" s="19">
        <f t="shared" si="0"/>
        <v>4035</v>
      </c>
      <c r="C27" s="2">
        <f t="shared" si="2"/>
        <v>4003</v>
      </c>
      <c r="D27" s="10">
        <v>1333</v>
      </c>
      <c r="E27" s="10">
        <v>2670</v>
      </c>
      <c r="F27" s="2">
        <f t="shared" si="1"/>
        <v>32</v>
      </c>
      <c r="G27" s="10">
        <v>12</v>
      </c>
      <c r="H27" s="10">
        <v>20</v>
      </c>
      <c r="I27" s="9">
        <f t="shared" si="3"/>
        <v>-0.5729612165862171</v>
      </c>
      <c r="J27" s="9">
        <f t="shared" si="4"/>
        <v>1.1476417466505624</v>
      </c>
      <c r="L27" s="9">
        <f t="shared" si="5"/>
        <v>-0.005157940434384551</v>
      </c>
      <c r="M27" s="9">
        <f t="shared" si="6"/>
        <v>0.008596567390640917</v>
      </c>
    </row>
    <row r="28" spans="1:13" ht="11.25">
      <c r="A28" s="8" t="s">
        <v>76</v>
      </c>
      <c r="B28" s="19">
        <f t="shared" si="0"/>
        <v>1686</v>
      </c>
      <c r="C28" s="2">
        <f t="shared" si="2"/>
        <v>1673</v>
      </c>
      <c r="D28" s="10">
        <v>447</v>
      </c>
      <c r="E28" s="10">
        <v>1226</v>
      </c>
      <c r="F28" s="2">
        <f t="shared" si="1"/>
        <v>13</v>
      </c>
      <c r="G28" s="10">
        <v>3</v>
      </c>
      <c r="H28" s="10">
        <v>10</v>
      </c>
      <c r="I28" s="9">
        <f t="shared" si="3"/>
        <v>-0.19213328118082448</v>
      </c>
      <c r="J28" s="9">
        <f t="shared" si="4"/>
        <v>0.5269695810462882</v>
      </c>
      <c r="L28" s="9">
        <f t="shared" si="5"/>
        <v>-0.0012894851085961377</v>
      </c>
      <c r="M28" s="9">
        <f t="shared" si="6"/>
        <v>0.004298283695320458</v>
      </c>
    </row>
    <row r="29" spans="1:13" ht="11.25">
      <c r="A29" s="8" t="s">
        <v>77</v>
      </c>
      <c r="B29" s="19">
        <f t="shared" si="0"/>
        <v>421</v>
      </c>
      <c r="C29" s="2">
        <f t="shared" si="2"/>
        <v>418</v>
      </c>
      <c r="D29" s="10">
        <v>81</v>
      </c>
      <c r="E29" s="10">
        <v>337</v>
      </c>
      <c r="F29" s="2">
        <f t="shared" si="1"/>
        <v>3</v>
      </c>
      <c r="G29" s="10">
        <v>1</v>
      </c>
      <c r="H29" s="10">
        <v>2</v>
      </c>
      <c r="I29" s="9">
        <f t="shared" si="3"/>
        <v>-0.03481609793209572</v>
      </c>
      <c r="J29" s="9">
        <f t="shared" si="4"/>
        <v>0.14485216053229946</v>
      </c>
      <c r="L29" s="9">
        <f t="shared" si="5"/>
        <v>-0.00042982836953204585</v>
      </c>
      <c r="M29" s="9">
        <f t="shared" si="6"/>
        <v>0.0008596567390640917</v>
      </c>
    </row>
    <row r="30" spans="1:13" ht="11.25">
      <c r="A30" s="8" t="s">
        <v>78</v>
      </c>
      <c r="B30" s="19">
        <f t="shared" si="0"/>
        <v>82</v>
      </c>
      <c r="C30" s="2">
        <f t="shared" si="2"/>
        <v>81</v>
      </c>
      <c r="D30" s="1">
        <v>18</v>
      </c>
      <c r="E30" s="1">
        <v>63</v>
      </c>
      <c r="F30" s="2">
        <f t="shared" si="1"/>
        <v>1</v>
      </c>
      <c r="G30" s="10">
        <v>0</v>
      </c>
      <c r="H30" s="10">
        <v>1</v>
      </c>
      <c r="I30" s="9">
        <f t="shared" si="3"/>
        <v>-0.007736910651576825</v>
      </c>
      <c r="J30" s="9">
        <f t="shared" si="4"/>
        <v>0.02707918728051889</v>
      </c>
      <c r="L30" s="9">
        <f t="shared" si="5"/>
        <v>0</v>
      </c>
      <c r="M30" s="9">
        <f t="shared" si="6"/>
        <v>0.00042982836953204585</v>
      </c>
    </row>
    <row r="31" spans="1:8" ht="11.25">
      <c r="A31" s="8" t="s">
        <v>88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7.992228703078861</v>
      </c>
      <c r="F67" s="9">
        <f>+E67*100/MM!E67</f>
        <v>60.814111980242096</v>
      </c>
    </row>
    <row r="68" spans="1:6" ht="11.25">
      <c r="A68" s="1" t="s">
        <v>45</v>
      </c>
      <c r="E68" s="9">
        <f>+(SUM(B10:B12)*100/B$8)</f>
        <v>16.1129760886478</v>
      </c>
      <c r="F68" s="9">
        <f>+E68*100/MM!E68</f>
        <v>117.79164745796922</v>
      </c>
    </row>
    <row r="69" spans="1:6" ht="11.25">
      <c r="A69" s="1" t="s">
        <v>46</v>
      </c>
      <c r="E69" s="9">
        <f>+(SUM(B23:B30)*100/B$8)</f>
        <v>19.659489965656714</v>
      </c>
      <c r="F69" s="9">
        <f>+E69*100/MM!E69</f>
        <v>97.40584895961932</v>
      </c>
    </row>
    <row r="70" spans="1:6" ht="11.25">
      <c r="A70" s="1" t="s">
        <v>47</v>
      </c>
      <c r="E70" s="9">
        <f>+(SUM(B26:B30)*100/B$8)</f>
        <v>5.515987466204744</v>
      </c>
      <c r="F70" s="9">
        <f>+E70*100/MM!E70</f>
        <v>79.61987134686764</v>
      </c>
    </row>
    <row r="71" spans="1:6" ht="11.25">
      <c r="A71" s="1" t="s">
        <v>48</v>
      </c>
      <c r="E71" s="9">
        <f>SUM(B10:B12)*100/SUM(B23:B30)</f>
        <v>81.96029559665924</v>
      </c>
      <c r="F71" s="9">
        <f>+E71*100/MM!E71</f>
        <v>120.92872113542288</v>
      </c>
    </row>
    <row r="72" spans="1:6" ht="11.25">
      <c r="A72" s="1" t="s">
        <v>49</v>
      </c>
      <c r="E72" s="9">
        <f>+B10*100/B11</f>
        <v>118.61171020049525</v>
      </c>
      <c r="F72" s="9">
        <f>+E72*100/MM!E72</f>
        <v>114.26487586393655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32</v>
      </c>
    </row>
    <row r="2" spans="1:7" ht="12" thickBot="1">
      <c r="A2" s="11" t="s">
        <v>79</v>
      </c>
      <c r="B2" s="11"/>
      <c r="G2" s="21" t="s">
        <v>87</v>
      </c>
    </row>
    <row r="3" spans="1:9" ht="11.25">
      <c r="A3" s="11" t="s">
        <v>89</v>
      </c>
      <c r="B3" s="11"/>
      <c r="I3" s="36" t="str">
        <f>"D"&amp;F1&amp;" "&amp;"01.01.2014"</f>
        <v>D09. MONCLOA - ARAVACA 01.01.2014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115713</v>
      </c>
      <c r="C8" s="2">
        <f>+D8+E8</f>
        <v>103320</v>
      </c>
      <c r="D8" s="2">
        <f>SUM(D10:D31)</f>
        <v>47848</v>
      </c>
      <c r="E8" s="2">
        <f>SUM(E10:E31)</f>
        <v>55472</v>
      </c>
      <c r="F8" s="2">
        <f>+G8+H8</f>
        <v>12393</v>
      </c>
      <c r="G8" s="2">
        <f>SUM(G10:G31)</f>
        <v>5086</v>
      </c>
      <c r="H8" s="2">
        <f>SUM(H10:H31)</f>
        <v>7307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5188</v>
      </c>
      <c r="C10" s="2">
        <f>+D10+E10</f>
        <v>4687</v>
      </c>
      <c r="D10" s="10">
        <v>2377</v>
      </c>
      <c r="E10" s="10">
        <v>2310</v>
      </c>
      <c r="F10" s="2">
        <f aca="true" t="shared" si="1" ref="F10:F31">+G10+H10</f>
        <v>501</v>
      </c>
      <c r="G10" s="10">
        <v>267</v>
      </c>
      <c r="H10" s="10">
        <v>234</v>
      </c>
      <c r="I10" s="9">
        <f>-D10/$B$8*100</f>
        <v>-2.0542203555348144</v>
      </c>
      <c r="J10" s="9">
        <f>E10/$B$8*100</f>
        <v>1.9963184776127143</v>
      </c>
      <c r="L10" s="9">
        <f>-G10/$B$8*100</f>
        <v>-0.2307433045552358</v>
      </c>
      <c r="M10" s="9">
        <f>H10/$B$8*100</f>
        <v>0.20222446916076847</v>
      </c>
    </row>
    <row r="11" spans="1:13" ht="11.25">
      <c r="A11" s="7" t="s">
        <v>6</v>
      </c>
      <c r="B11" s="19">
        <f t="shared" si="0"/>
        <v>5645</v>
      </c>
      <c r="C11" s="2">
        <f aca="true" t="shared" si="2" ref="C11:C31">+D11+E11</f>
        <v>5320</v>
      </c>
      <c r="D11" s="10">
        <v>2770</v>
      </c>
      <c r="E11" s="10">
        <v>2550</v>
      </c>
      <c r="F11" s="2">
        <f t="shared" si="1"/>
        <v>325</v>
      </c>
      <c r="G11" s="10">
        <v>182</v>
      </c>
      <c r="H11" s="10">
        <v>143</v>
      </c>
      <c r="I11" s="9">
        <f aca="true" t="shared" si="3" ref="I11:I30">-D11/$B$8*100</f>
        <v>-2.3938537588689255</v>
      </c>
      <c r="J11" s="9">
        <f aca="true" t="shared" si="4" ref="J11:J30">E11/$B$8*100</f>
        <v>2.2037281895724767</v>
      </c>
      <c r="L11" s="9">
        <f aca="true" t="shared" si="5" ref="L11:L30">-G11/$B$8*100</f>
        <v>-0.15728569823615324</v>
      </c>
      <c r="M11" s="9">
        <f aca="true" t="shared" si="6" ref="M11:M30">H11/$B$8*100</f>
        <v>0.12358162004269184</v>
      </c>
    </row>
    <row r="12" spans="1:13" ht="11.25">
      <c r="A12" s="7" t="s">
        <v>7</v>
      </c>
      <c r="B12" s="19">
        <f t="shared" si="0"/>
        <v>5689</v>
      </c>
      <c r="C12" s="2">
        <f t="shared" si="2"/>
        <v>5348</v>
      </c>
      <c r="D12" s="10">
        <v>2737</v>
      </c>
      <c r="E12" s="10">
        <v>2611</v>
      </c>
      <c r="F12" s="2">
        <f t="shared" si="1"/>
        <v>341</v>
      </c>
      <c r="G12" s="10">
        <v>180</v>
      </c>
      <c r="H12" s="10">
        <v>161</v>
      </c>
      <c r="I12" s="9">
        <f t="shared" si="3"/>
        <v>-2.365334923474458</v>
      </c>
      <c r="J12" s="9">
        <f t="shared" si="4"/>
        <v>2.256444824695583</v>
      </c>
      <c r="L12" s="9">
        <f t="shared" si="5"/>
        <v>-0.15555728396982188</v>
      </c>
      <c r="M12" s="9">
        <f t="shared" si="6"/>
        <v>0.139137348439674</v>
      </c>
    </row>
    <row r="13" spans="1:13" ht="11.25">
      <c r="A13" s="7" t="s">
        <v>4</v>
      </c>
      <c r="B13" s="19">
        <f t="shared" si="0"/>
        <v>5190</v>
      </c>
      <c r="C13" s="2">
        <f t="shared" si="2"/>
        <v>4777</v>
      </c>
      <c r="D13" s="10">
        <v>2338</v>
      </c>
      <c r="E13" s="10">
        <v>2439</v>
      </c>
      <c r="F13" s="2">
        <f t="shared" si="1"/>
        <v>413</v>
      </c>
      <c r="G13" s="10">
        <v>185</v>
      </c>
      <c r="H13" s="10">
        <v>228</v>
      </c>
      <c r="I13" s="9">
        <f t="shared" si="3"/>
        <v>-2.020516277341353</v>
      </c>
      <c r="J13" s="9">
        <f t="shared" si="4"/>
        <v>2.1078011977910864</v>
      </c>
      <c r="L13" s="9">
        <f t="shared" si="5"/>
        <v>-0.15987831963565027</v>
      </c>
      <c r="M13" s="9">
        <f t="shared" si="6"/>
        <v>0.1970392263617744</v>
      </c>
    </row>
    <row r="14" spans="1:13" ht="11.25">
      <c r="A14" s="7" t="s">
        <v>8</v>
      </c>
      <c r="B14" s="19">
        <f t="shared" si="0"/>
        <v>5900</v>
      </c>
      <c r="C14" s="2">
        <f t="shared" si="2"/>
        <v>4632</v>
      </c>
      <c r="D14" s="10">
        <v>2315</v>
      </c>
      <c r="E14" s="10">
        <v>2317</v>
      </c>
      <c r="F14" s="2">
        <f t="shared" si="1"/>
        <v>1268</v>
      </c>
      <c r="G14" s="10">
        <v>442</v>
      </c>
      <c r="H14" s="10">
        <v>826</v>
      </c>
      <c r="I14" s="9">
        <f t="shared" si="3"/>
        <v>-2.0006395132785424</v>
      </c>
      <c r="J14" s="9">
        <f t="shared" si="4"/>
        <v>2.002367927544874</v>
      </c>
      <c r="L14" s="9">
        <f t="shared" si="5"/>
        <v>-0.3819795528592293</v>
      </c>
      <c r="M14" s="9">
        <f t="shared" si="6"/>
        <v>0.7138350919948493</v>
      </c>
    </row>
    <row r="15" spans="1:13" ht="11.25">
      <c r="A15" s="7" t="s">
        <v>9</v>
      </c>
      <c r="B15" s="19">
        <f t="shared" si="0"/>
        <v>7075</v>
      </c>
      <c r="C15" s="2">
        <f t="shared" si="2"/>
        <v>5308</v>
      </c>
      <c r="D15" s="10">
        <v>2679</v>
      </c>
      <c r="E15" s="10">
        <v>2629</v>
      </c>
      <c r="F15" s="2">
        <f t="shared" si="1"/>
        <v>1767</v>
      </c>
      <c r="G15" s="10">
        <v>680</v>
      </c>
      <c r="H15" s="10">
        <v>1087</v>
      </c>
      <c r="I15" s="9">
        <f t="shared" si="3"/>
        <v>-2.3152109097508493</v>
      </c>
      <c r="J15" s="9">
        <f t="shared" si="4"/>
        <v>2.2720005530925653</v>
      </c>
      <c r="L15" s="9">
        <f t="shared" si="5"/>
        <v>-0.5876608505526604</v>
      </c>
      <c r="M15" s="9">
        <f t="shared" si="6"/>
        <v>0.939393153751091</v>
      </c>
    </row>
    <row r="16" spans="1:13" ht="11.25">
      <c r="A16" s="7" t="s">
        <v>10</v>
      </c>
      <c r="B16" s="19">
        <f t="shared" si="0"/>
        <v>7959</v>
      </c>
      <c r="C16" s="2">
        <f t="shared" si="2"/>
        <v>5970</v>
      </c>
      <c r="D16" s="10">
        <v>3030</v>
      </c>
      <c r="E16" s="10">
        <v>2940</v>
      </c>
      <c r="F16" s="2">
        <f t="shared" si="1"/>
        <v>1989</v>
      </c>
      <c r="G16" s="10">
        <v>793</v>
      </c>
      <c r="H16" s="10">
        <v>1196</v>
      </c>
      <c r="I16" s="9">
        <f t="shared" si="3"/>
        <v>-2.618547613492002</v>
      </c>
      <c r="J16" s="9">
        <f t="shared" si="4"/>
        <v>2.540768971507091</v>
      </c>
      <c r="L16" s="9">
        <f t="shared" si="5"/>
        <v>-0.685316256600382</v>
      </c>
      <c r="M16" s="9">
        <f t="shared" si="6"/>
        <v>1.03359173126615</v>
      </c>
    </row>
    <row r="17" spans="1:13" ht="11.25">
      <c r="A17" s="7" t="s">
        <v>11</v>
      </c>
      <c r="B17" s="19">
        <f t="shared" si="0"/>
        <v>8549</v>
      </c>
      <c r="C17" s="2">
        <f t="shared" si="2"/>
        <v>6923</v>
      </c>
      <c r="D17" s="10">
        <v>3280</v>
      </c>
      <c r="E17" s="10">
        <v>3643</v>
      </c>
      <c r="F17" s="2">
        <f t="shared" si="1"/>
        <v>1626</v>
      </c>
      <c r="G17" s="10">
        <v>709</v>
      </c>
      <c r="H17" s="10">
        <v>917</v>
      </c>
      <c r="I17" s="9">
        <f t="shared" si="3"/>
        <v>-2.834599396783421</v>
      </c>
      <c r="J17" s="9">
        <f t="shared" si="4"/>
        <v>3.1483065861225614</v>
      </c>
      <c r="L17" s="9">
        <f t="shared" si="5"/>
        <v>-0.6127228574144651</v>
      </c>
      <c r="M17" s="9">
        <f t="shared" si="6"/>
        <v>0.7924779411129259</v>
      </c>
    </row>
    <row r="18" spans="1:13" ht="11.25">
      <c r="A18" s="7" t="s">
        <v>12</v>
      </c>
      <c r="B18" s="19">
        <f t="shared" si="0"/>
        <v>8583</v>
      </c>
      <c r="C18" s="2">
        <f t="shared" si="2"/>
        <v>7310</v>
      </c>
      <c r="D18" s="10">
        <v>3532</v>
      </c>
      <c r="E18" s="10">
        <v>3778</v>
      </c>
      <c r="F18" s="2">
        <f t="shared" si="1"/>
        <v>1273</v>
      </c>
      <c r="G18" s="10">
        <v>515</v>
      </c>
      <c r="H18" s="10">
        <v>758</v>
      </c>
      <c r="I18" s="9">
        <f t="shared" si="3"/>
        <v>-3.0523795943411716</v>
      </c>
      <c r="J18" s="9">
        <f t="shared" si="4"/>
        <v>3.2649745490999282</v>
      </c>
      <c r="L18" s="9">
        <f t="shared" si="5"/>
        <v>-0.44506667358032376</v>
      </c>
      <c r="M18" s="9">
        <f t="shared" si="6"/>
        <v>0.6550690069395833</v>
      </c>
    </row>
    <row r="19" spans="1:13" ht="11.25">
      <c r="A19" s="7" t="s">
        <v>13</v>
      </c>
      <c r="B19" s="19">
        <f t="shared" si="0"/>
        <v>9103</v>
      </c>
      <c r="C19" s="2">
        <f t="shared" si="2"/>
        <v>8127</v>
      </c>
      <c r="D19" s="10">
        <v>3872</v>
      </c>
      <c r="E19" s="10">
        <v>4255</v>
      </c>
      <c r="F19" s="2">
        <f t="shared" si="1"/>
        <v>976</v>
      </c>
      <c r="G19" s="10">
        <v>407</v>
      </c>
      <c r="H19" s="10">
        <v>569</v>
      </c>
      <c r="I19" s="9">
        <f t="shared" si="3"/>
        <v>-3.3462100196175024</v>
      </c>
      <c r="J19" s="9">
        <f t="shared" si="4"/>
        <v>3.677201351619956</v>
      </c>
      <c r="L19" s="9">
        <f t="shared" si="5"/>
        <v>-0.3517323031984306</v>
      </c>
      <c r="M19" s="9">
        <f t="shared" si="6"/>
        <v>0.49173385877127024</v>
      </c>
    </row>
    <row r="20" spans="1:13" ht="11.25">
      <c r="A20" s="7" t="s">
        <v>14</v>
      </c>
      <c r="B20" s="19">
        <f t="shared" si="0"/>
        <v>8490</v>
      </c>
      <c r="C20" s="2">
        <f t="shared" si="2"/>
        <v>7789</v>
      </c>
      <c r="D20" s="10">
        <v>3716</v>
      </c>
      <c r="E20" s="10">
        <v>4073</v>
      </c>
      <c r="F20" s="2">
        <f t="shared" si="1"/>
        <v>701</v>
      </c>
      <c r="G20" s="10">
        <v>279</v>
      </c>
      <c r="H20" s="10">
        <v>422</v>
      </c>
      <c r="I20" s="9">
        <f t="shared" si="3"/>
        <v>-3.211393706843656</v>
      </c>
      <c r="J20" s="9">
        <f t="shared" si="4"/>
        <v>3.519915653383803</v>
      </c>
      <c r="L20" s="9">
        <f t="shared" si="5"/>
        <v>-0.24111379015322393</v>
      </c>
      <c r="M20" s="9">
        <f t="shared" si="6"/>
        <v>0.3646954101959158</v>
      </c>
    </row>
    <row r="21" spans="1:13" ht="11.25">
      <c r="A21" s="7" t="s">
        <v>15</v>
      </c>
      <c r="B21" s="19">
        <f t="shared" si="0"/>
        <v>7514</v>
      </c>
      <c r="C21" s="2">
        <f t="shared" si="2"/>
        <v>6994</v>
      </c>
      <c r="D21" s="10">
        <v>3132</v>
      </c>
      <c r="E21" s="10">
        <v>3862</v>
      </c>
      <c r="F21" s="2">
        <f t="shared" si="1"/>
        <v>520</v>
      </c>
      <c r="G21" s="10">
        <v>193</v>
      </c>
      <c r="H21" s="10">
        <v>327</v>
      </c>
      <c r="I21" s="9">
        <f t="shared" si="3"/>
        <v>-2.706696741074901</v>
      </c>
      <c r="J21" s="9">
        <f t="shared" si="4"/>
        <v>3.3375679482858454</v>
      </c>
      <c r="L21" s="9">
        <f t="shared" si="5"/>
        <v>-0.16679197670097567</v>
      </c>
      <c r="M21" s="9">
        <f t="shared" si="6"/>
        <v>0.2825957325451764</v>
      </c>
    </row>
    <row r="22" spans="1:13" ht="11.25">
      <c r="A22" s="7" t="s">
        <v>16</v>
      </c>
      <c r="B22" s="19">
        <f t="shared" si="0"/>
        <v>6666</v>
      </c>
      <c r="C22" s="2">
        <f t="shared" si="2"/>
        <v>6400</v>
      </c>
      <c r="D22" s="10">
        <v>2865</v>
      </c>
      <c r="E22" s="10">
        <v>3535</v>
      </c>
      <c r="F22" s="2">
        <f t="shared" si="1"/>
        <v>266</v>
      </c>
      <c r="G22" s="10">
        <v>86</v>
      </c>
      <c r="H22" s="10">
        <v>180</v>
      </c>
      <c r="I22" s="9">
        <f t="shared" si="3"/>
        <v>-2.475953436519665</v>
      </c>
      <c r="J22" s="9">
        <f t="shared" si="4"/>
        <v>3.0549722157406687</v>
      </c>
      <c r="L22" s="9">
        <f t="shared" si="5"/>
        <v>-0.07432181345224824</v>
      </c>
      <c r="M22" s="9">
        <f t="shared" si="6"/>
        <v>0.15555728396982188</v>
      </c>
    </row>
    <row r="23" spans="1:13" ht="11.25">
      <c r="A23" s="7" t="s">
        <v>17</v>
      </c>
      <c r="B23" s="19">
        <f t="shared" si="0"/>
        <v>6341</v>
      </c>
      <c r="C23" s="2">
        <f t="shared" si="2"/>
        <v>6177</v>
      </c>
      <c r="D23" s="10">
        <v>2718</v>
      </c>
      <c r="E23" s="10">
        <v>3459</v>
      </c>
      <c r="F23" s="2">
        <f t="shared" si="1"/>
        <v>164</v>
      </c>
      <c r="G23" s="10">
        <v>65</v>
      </c>
      <c r="H23" s="10">
        <v>99</v>
      </c>
      <c r="I23" s="9">
        <f t="shared" si="3"/>
        <v>-2.3489149879443105</v>
      </c>
      <c r="J23" s="9">
        <f t="shared" si="4"/>
        <v>2.989292473620077</v>
      </c>
      <c r="L23" s="9">
        <f t="shared" si="5"/>
        <v>-0.056173463655769015</v>
      </c>
      <c r="M23" s="9">
        <f t="shared" si="6"/>
        <v>0.08555650618340203</v>
      </c>
    </row>
    <row r="24" spans="1:13" ht="11.25">
      <c r="A24" s="7" t="s">
        <v>18</v>
      </c>
      <c r="B24" s="19">
        <f t="shared" si="0"/>
        <v>4939</v>
      </c>
      <c r="C24" s="2">
        <f t="shared" si="2"/>
        <v>4836</v>
      </c>
      <c r="D24" s="10">
        <v>2019</v>
      </c>
      <c r="E24" s="10">
        <v>2817</v>
      </c>
      <c r="F24" s="2">
        <f t="shared" si="1"/>
        <v>103</v>
      </c>
      <c r="G24" s="10">
        <v>42</v>
      </c>
      <c r="H24" s="10">
        <v>61</v>
      </c>
      <c r="I24" s="9">
        <f t="shared" si="3"/>
        <v>-1.7448342018615022</v>
      </c>
      <c r="J24" s="9">
        <f t="shared" si="4"/>
        <v>2.4344714941277124</v>
      </c>
      <c r="L24" s="9">
        <f t="shared" si="5"/>
        <v>-0.03629669959295844</v>
      </c>
      <c r="M24" s="9">
        <f t="shared" si="6"/>
        <v>0.0527166351231063</v>
      </c>
    </row>
    <row r="25" spans="1:13" ht="11.25">
      <c r="A25" s="8" t="s">
        <v>19</v>
      </c>
      <c r="B25" s="19">
        <f t="shared" si="0"/>
        <v>4596</v>
      </c>
      <c r="C25" s="2">
        <f t="shared" si="2"/>
        <v>4529</v>
      </c>
      <c r="D25" s="10">
        <v>1791</v>
      </c>
      <c r="E25" s="10">
        <v>2738</v>
      </c>
      <c r="F25" s="2">
        <f t="shared" si="1"/>
        <v>67</v>
      </c>
      <c r="G25" s="10">
        <v>29</v>
      </c>
      <c r="H25" s="10">
        <v>38</v>
      </c>
      <c r="I25" s="9">
        <f t="shared" si="3"/>
        <v>-1.5477949754997278</v>
      </c>
      <c r="J25" s="9">
        <f t="shared" si="4"/>
        <v>2.366199130607624</v>
      </c>
      <c r="L25" s="9">
        <f t="shared" si="5"/>
        <v>-0.025062006861804636</v>
      </c>
      <c r="M25" s="9">
        <f t="shared" si="6"/>
        <v>0.03283987106029573</v>
      </c>
    </row>
    <row r="26" spans="1:13" ht="11.25">
      <c r="A26" s="8" t="s">
        <v>20</v>
      </c>
      <c r="B26" s="19">
        <f t="shared" si="0"/>
        <v>4066</v>
      </c>
      <c r="C26" s="2">
        <f t="shared" si="2"/>
        <v>4019</v>
      </c>
      <c r="D26" s="10">
        <v>1501</v>
      </c>
      <c r="E26" s="10">
        <v>2518</v>
      </c>
      <c r="F26" s="2">
        <f t="shared" si="1"/>
        <v>47</v>
      </c>
      <c r="G26" s="10">
        <v>17</v>
      </c>
      <c r="H26" s="10">
        <v>30</v>
      </c>
      <c r="I26" s="9">
        <f t="shared" si="3"/>
        <v>-1.2971749068816814</v>
      </c>
      <c r="J26" s="9">
        <f t="shared" si="4"/>
        <v>2.176073561311175</v>
      </c>
      <c r="L26" s="9">
        <f t="shared" si="5"/>
        <v>-0.014691521263816511</v>
      </c>
      <c r="M26" s="9">
        <f t="shared" si="6"/>
        <v>0.025926213994970315</v>
      </c>
    </row>
    <row r="27" spans="1:13" ht="11.25">
      <c r="A27" s="8" t="s">
        <v>75</v>
      </c>
      <c r="B27" s="19">
        <f t="shared" si="0"/>
        <v>2583</v>
      </c>
      <c r="C27" s="2">
        <f t="shared" si="2"/>
        <v>2556</v>
      </c>
      <c r="D27" s="10">
        <v>792</v>
      </c>
      <c r="E27" s="10">
        <v>1764</v>
      </c>
      <c r="F27" s="2">
        <f t="shared" si="1"/>
        <v>27</v>
      </c>
      <c r="G27" s="10">
        <v>11</v>
      </c>
      <c r="H27" s="10">
        <v>16</v>
      </c>
      <c r="I27" s="9">
        <f t="shared" si="3"/>
        <v>-0.6844520494672163</v>
      </c>
      <c r="J27" s="9">
        <f t="shared" si="4"/>
        <v>1.5244613829042546</v>
      </c>
      <c r="L27" s="9">
        <f t="shared" si="5"/>
        <v>-0.00950627846482245</v>
      </c>
      <c r="M27" s="9">
        <f t="shared" si="6"/>
        <v>0.013827314130650834</v>
      </c>
    </row>
    <row r="28" spans="1:13" ht="11.25">
      <c r="A28" s="8" t="s">
        <v>76</v>
      </c>
      <c r="B28" s="19">
        <f t="shared" si="0"/>
        <v>1221</v>
      </c>
      <c r="C28" s="2">
        <f t="shared" si="2"/>
        <v>1209</v>
      </c>
      <c r="D28" s="10">
        <v>301</v>
      </c>
      <c r="E28" s="10">
        <v>908</v>
      </c>
      <c r="F28" s="2">
        <f t="shared" si="1"/>
        <v>12</v>
      </c>
      <c r="G28" s="10">
        <v>2</v>
      </c>
      <c r="H28" s="10">
        <v>10</v>
      </c>
      <c r="I28" s="9">
        <f t="shared" si="3"/>
        <v>-0.2601263470828688</v>
      </c>
      <c r="J28" s="9">
        <f t="shared" si="4"/>
        <v>0.7847000769144349</v>
      </c>
      <c r="L28" s="9">
        <f t="shared" si="5"/>
        <v>-0.0017284142663313543</v>
      </c>
      <c r="M28" s="9">
        <f t="shared" si="6"/>
        <v>0.008642071331656773</v>
      </c>
    </row>
    <row r="29" spans="1:13" ht="11.25">
      <c r="A29" s="8" t="s">
        <v>77</v>
      </c>
      <c r="B29" s="19">
        <f t="shared" si="0"/>
        <v>344</v>
      </c>
      <c r="C29" s="2">
        <f t="shared" si="2"/>
        <v>337</v>
      </c>
      <c r="D29" s="10">
        <v>73</v>
      </c>
      <c r="E29" s="10">
        <v>264</v>
      </c>
      <c r="F29" s="2">
        <f t="shared" si="1"/>
        <v>7</v>
      </c>
      <c r="G29" s="10">
        <v>2</v>
      </c>
      <c r="H29" s="10">
        <v>5</v>
      </c>
      <c r="I29" s="9">
        <f t="shared" si="3"/>
        <v>-0.06308712072109443</v>
      </c>
      <c r="J29" s="9">
        <f t="shared" si="4"/>
        <v>0.22815068315573875</v>
      </c>
      <c r="L29" s="9">
        <f t="shared" si="5"/>
        <v>-0.0017284142663313543</v>
      </c>
      <c r="M29" s="9">
        <f t="shared" si="6"/>
        <v>0.004321035665828386</v>
      </c>
    </row>
    <row r="30" spans="1:13" ht="11.25">
      <c r="A30" s="8" t="s">
        <v>78</v>
      </c>
      <c r="B30" s="19">
        <f t="shared" si="0"/>
        <v>72</v>
      </c>
      <c r="C30" s="2">
        <f t="shared" si="2"/>
        <v>72</v>
      </c>
      <c r="D30" s="1">
        <v>10</v>
      </c>
      <c r="E30" s="1">
        <v>62</v>
      </c>
      <c r="F30" s="2">
        <f t="shared" si="1"/>
        <v>0</v>
      </c>
      <c r="G30" s="10">
        <v>0</v>
      </c>
      <c r="H30" s="10">
        <v>0</v>
      </c>
      <c r="I30" s="9">
        <f t="shared" si="3"/>
        <v>-0.008642071331656773</v>
      </c>
      <c r="J30" s="9">
        <f t="shared" si="4"/>
        <v>0.053580842256271986</v>
      </c>
      <c r="L30" s="9">
        <f t="shared" si="5"/>
        <v>0</v>
      </c>
      <c r="M30" s="9">
        <f t="shared" si="6"/>
        <v>0</v>
      </c>
    </row>
    <row r="31" spans="1:8" ht="11.25">
      <c r="A31" s="8" t="s">
        <v>88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10.710119001322237</v>
      </c>
      <c r="F67" s="9">
        <f>+E67*100/MM!E67</f>
        <v>81.49496222714667</v>
      </c>
    </row>
    <row r="68" spans="1:6" ht="11.25">
      <c r="A68" s="1" t="s">
        <v>45</v>
      </c>
      <c r="E68" s="9">
        <f>+(SUM(B10:B12)*100/B$8)</f>
        <v>14.278430254163318</v>
      </c>
      <c r="F68" s="9">
        <f>+E68*100/MM!E68</f>
        <v>104.3804579302116</v>
      </c>
    </row>
    <row r="69" spans="1:6" ht="11.25">
      <c r="A69" s="1" t="s">
        <v>46</v>
      </c>
      <c r="E69" s="9">
        <f>+(SUM(B23:B30)*100/B$8)</f>
        <v>20.88097275154909</v>
      </c>
      <c r="F69" s="9">
        <f>+E69*100/MM!E69</f>
        <v>103.45786597314581</v>
      </c>
    </row>
    <row r="70" spans="1:6" ht="11.25">
      <c r="A70" s="1" t="s">
        <v>47</v>
      </c>
      <c r="E70" s="9">
        <f>+(SUM(B26:B30)*100/B$8)</f>
        <v>7.160820305410801</v>
      </c>
      <c r="F70" s="9">
        <f>+E70*100/MM!E70</f>
        <v>103.36201721776766</v>
      </c>
    </row>
    <row r="71" spans="1:6" ht="11.25">
      <c r="A71" s="1" t="s">
        <v>48</v>
      </c>
      <c r="E71" s="9">
        <f>SUM(B10:B12)*100/SUM(B23:B30)</f>
        <v>68.38010098501779</v>
      </c>
      <c r="F71" s="9">
        <f>+E71*100/MM!E71</f>
        <v>100.89175622209844</v>
      </c>
    </row>
    <row r="72" spans="1:6" ht="11.25">
      <c r="A72" s="1" t="s">
        <v>49</v>
      </c>
      <c r="E72" s="9">
        <f>+B10*100/B11</f>
        <v>91.90434012400354</v>
      </c>
      <c r="F72" s="9">
        <f>+E72*100/MM!E72</f>
        <v>88.53626676383948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33</v>
      </c>
    </row>
    <row r="2" spans="1:7" ht="12" thickBot="1">
      <c r="A2" s="11" t="s">
        <v>79</v>
      </c>
      <c r="B2" s="11"/>
      <c r="G2" s="21" t="s">
        <v>87</v>
      </c>
    </row>
    <row r="3" spans="1:9" ht="11.25">
      <c r="A3" s="11" t="s">
        <v>89</v>
      </c>
      <c r="B3" s="11"/>
      <c r="I3" s="36" t="str">
        <f>"D"&amp;F1&amp;" "&amp;"01.01.2014"</f>
        <v>D10. LATINA 01.01.2014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237952</v>
      </c>
      <c r="C8" s="2">
        <f>+D8+E8</f>
        <v>203465</v>
      </c>
      <c r="D8" s="2">
        <f>SUM(D10:D31)</f>
        <v>94741</v>
      </c>
      <c r="E8" s="2">
        <f>SUM(E10:E31)</f>
        <v>108724</v>
      </c>
      <c r="F8" s="2">
        <f>+G8+H8</f>
        <v>34487</v>
      </c>
      <c r="G8" s="2">
        <f>SUM(G10:G31)</f>
        <v>16339</v>
      </c>
      <c r="H8" s="2">
        <f>SUM(H10:H31)</f>
        <v>18148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9791</v>
      </c>
      <c r="C10" s="2">
        <f>+D10+E10</f>
        <v>7687</v>
      </c>
      <c r="D10" s="10">
        <v>3892</v>
      </c>
      <c r="E10" s="10">
        <v>3795</v>
      </c>
      <c r="F10" s="2">
        <f aca="true" t="shared" si="1" ref="F10:F31">+G10+H10</f>
        <v>2104</v>
      </c>
      <c r="G10" s="10">
        <v>1070</v>
      </c>
      <c r="H10" s="10">
        <v>1034</v>
      </c>
      <c r="I10" s="9">
        <f>-D10/$B$8*100</f>
        <v>-1.6356239913932222</v>
      </c>
      <c r="J10" s="9">
        <f>E10/$B$8*100</f>
        <v>1.5948594674556213</v>
      </c>
      <c r="L10" s="9">
        <f>-G10/$B$8*100</f>
        <v>-0.44967052178590644</v>
      </c>
      <c r="M10" s="9">
        <f>H10/$B$8*100</f>
        <v>0.4345414201183432</v>
      </c>
    </row>
    <row r="11" spans="1:13" ht="11.25">
      <c r="A11" s="7" t="s">
        <v>6</v>
      </c>
      <c r="B11" s="19">
        <f t="shared" si="0"/>
        <v>9678</v>
      </c>
      <c r="C11" s="2">
        <f aca="true" t="shared" si="2" ref="C11:C31">+D11+E11</f>
        <v>8588</v>
      </c>
      <c r="D11" s="10">
        <v>4392</v>
      </c>
      <c r="E11" s="10">
        <v>4196</v>
      </c>
      <c r="F11" s="2">
        <f t="shared" si="1"/>
        <v>1090</v>
      </c>
      <c r="G11" s="10">
        <v>548</v>
      </c>
      <c r="H11" s="10">
        <v>542</v>
      </c>
      <c r="I11" s="9">
        <f aca="true" t="shared" si="3" ref="I11:I30">-D11/$B$8*100</f>
        <v>-1.845750403442711</v>
      </c>
      <c r="J11" s="9">
        <f aca="true" t="shared" si="4" ref="J11:J30">E11/$B$8*100</f>
        <v>1.7633808499193115</v>
      </c>
      <c r="L11" s="9">
        <f aca="true" t="shared" si="5" ref="L11:L30">-G11/$B$8*100</f>
        <v>-0.2302985476062399</v>
      </c>
      <c r="M11" s="9">
        <f aca="true" t="shared" si="6" ref="M11:M30">H11/$B$8*100</f>
        <v>0.22777703066164606</v>
      </c>
    </row>
    <row r="12" spans="1:13" ht="11.25">
      <c r="A12" s="7" t="s">
        <v>7</v>
      </c>
      <c r="B12" s="19">
        <f t="shared" si="0"/>
        <v>9147</v>
      </c>
      <c r="C12" s="2">
        <f t="shared" si="2"/>
        <v>7865</v>
      </c>
      <c r="D12" s="10">
        <v>4015</v>
      </c>
      <c r="E12" s="10">
        <v>3850</v>
      </c>
      <c r="F12" s="2">
        <f t="shared" si="1"/>
        <v>1282</v>
      </c>
      <c r="G12" s="10">
        <v>632</v>
      </c>
      <c r="H12" s="10">
        <v>650</v>
      </c>
      <c r="I12" s="9">
        <f t="shared" si="3"/>
        <v>-1.6873150887573967</v>
      </c>
      <c r="J12" s="9">
        <f t="shared" si="4"/>
        <v>1.617973372781065</v>
      </c>
      <c r="L12" s="9">
        <f t="shared" si="5"/>
        <v>-0.2655997848305541</v>
      </c>
      <c r="M12" s="9">
        <f t="shared" si="6"/>
        <v>0.2731643356643357</v>
      </c>
    </row>
    <row r="13" spans="1:13" ht="11.25">
      <c r="A13" s="7" t="s">
        <v>4</v>
      </c>
      <c r="B13" s="19">
        <f t="shared" si="0"/>
        <v>9231</v>
      </c>
      <c r="C13" s="2">
        <f t="shared" si="2"/>
        <v>7529</v>
      </c>
      <c r="D13" s="10">
        <v>3834</v>
      </c>
      <c r="E13" s="10">
        <v>3695</v>
      </c>
      <c r="F13" s="2">
        <f t="shared" si="1"/>
        <v>1702</v>
      </c>
      <c r="G13" s="10">
        <v>846</v>
      </c>
      <c r="H13" s="10">
        <v>856</v>
      </c>
      <c r="I13" s="9">
        <f t="shared" si="3"/>
        <v>-1.6112493275954813</v>
      </c>
      <c r="J13" s="9">
        <f t="shared" si="4"/>
        <v>1.5528341850457235</v>
      </c>
      <c r="L13" s="9">
        <f t="shared" si="5"/>
        <v>-0.3555338891877354</v>
      </c>
      <c r="M13" s="9">
        <f t="shared" si="6"/>
        <v>0.35973641742872514</v>
      </c>
    </row>
    <row r="14" spans="1:13" ht="11.25">
      <c r="A14" s="7" t="s">
        <v>8</v>
      </c>
      <c r="B14" s="19">
        <f t="shared" si="0"/>
        <v>11169</v>
      </c>
      <c r="C14" s="2">
        <f t="shared" si="2"/>
        <v>8432</v>
      </c>
      <c r="D14" s="10">
        <v>4231</v>
      </c>
      <c r="E14" s="10">
        <v>4201</v>
      </c>
      <c r="F14" s="2">
        <f t="shared" si="1"/>
        <v>2737</v>
      </c>
      <c r="G14" s="10">
        <v>1186</v>
      </c>
      <c r="H14" s="10">
        <v>1551</v>
      </c>
      <c r="I14" s="9">
        <f t="shared" si="3"/>
        <v>-1.778089698762776</v>
      </c>
      <c r="J14" s="9">
        <f t="shared" si="4"/>
        <v>1.7654821140398063</v>
      </c>
      <c r="L14" s="9">
        <f t="shared" si="5"/>
        <v>-0.49841984938138784</v>
      </c>
      <c r="M14" s="9">
        <f t="shared" si="6"/>
        <v>0.6518121301775148</v>
      </c>
    </row>
    <row r="15" spans="1:13" ht="11.25">
      <c r="A15" s="7" t="s">
        <v>9</v>
      </c>
      <c r="B15" s="19">
        <f t="shared" si="0"/>
        <v>14029</v>
      </c>
      <c r="C15" s="2">
        <f t="shared" si="2"/>
        <v>9645</v>
      </c>
      <c r="D15" s="10">
        <v>4986</v>
      </c>
      <c r="E15" s="10">
        <v>4659</v>
      </c>
      <c r="F15" s="2">
        <f t="shared" si="1"/>
        <v>4384</v>
      </c>
      <c r="G15" s="10">
        <v>1891</v>
      </c>
      <c r="H15" s="10">
        <v>2493</v>
      </c>
      <c r="I15" s="9">
        <f t="shared" si="3"/>
        <v>-2.0953805809575043</v>
      </c>
      <c r="J15" s="9">
        <f t="shared" si="4"/>
        <v>1.9579579074771383</v>
      </c>
      <c r="L15" s="9">
        <f t="shared" si="5"/>
        <v>-0.7946980903711672</v>
      </c>
      <c r="M15" s="9">
        <f t="shared" si="6"/>
        <v>1.0476902904787522</v>
      </c>
    </row>
    <row r="16" spans="1:13" ht="11.25">
      <c r="A16" s="7" t="s">
        <v>10</v>
      </c>
      <c r="B16" s="19">
        <f t="shared" si="0"/>
        <v>17208</v>
      </c>
      <c r="C16" s="2">
        <f t="shared" si="2"/>
        <v>11762</v>
      </c>
      <c r="D16" s="10">
        <v>5944</v>
      </c>
      <c r="E16" s="10">
        <v>5818</v>
      </c>
      <c r="F16" s="2">
        <f t="shared" si="1"/>
        <v>5446</v>
      </c>
      <c r="G16" s="10">
        <v>2587</v>
      </c>
      <c r="H16" s="10">
        <v>2859</v>
      </c>
      <c r="I16" s="9">
        <f t="shared" si="3"/>
        <v>-2.497982786444325</v>
      </c>
      <c r="J16" s="9">
        <f t="shared" si="4"/>
        <v>2.445030930607854</v>
      </c>
      <c r="L16" s="9">
        <f t="shared" si="5"/>
        <v>-1.087194055944056</v>
      </c>
      <c r="M16" s="9">
        <f t="shared" si="6"/>
        <v>1.2015028240989778</v>
      </c>
    </row>
    <row r="17" spans="1:13" ht="11.25">
      <c r="A17" s="7" t="s">
        <v>11</v>
      </c>
      <c r="B17" s="19">
        <f t="shared" si="0"/>
        <v>19185</v>
      </c>
      <c r="C17" s="2">
        <f t="shared" si="2"/>
        <v>14488</v>
      </c>
      <c r="D17" s="10">
        <v>7228</v>
      </c>
      <c r="E17" s="10">
        <v>7260</v>
      </c>
      <c r="F17" s="2">
        <f t="shared" si="1"/>
        <v>4697</v>
      </c>
      <c r="G17" s="10">
        <v>2413</v>
      </c>
      <c r="H17" s="10">
        <v>2284</v>
      </c>
      <c r="I17" s="9">
        <f t="shared" si="3"/>
        <v>-3.0375874125874125</v>
      </c>
      <c r="J17" s="9">
        <f t="shared" si="4"/>
        <v>3.05103550295858</v>
      </c>
      <c r="L17" s="9">
        <f t="shared" si="5"/>
        <v>-1.0140700645508338</v>
      </c>
      <c r="M17" s="9">
        <f t="shared" si="6"/>
        <v>0.9598574502420656</v>
      </c>
    </row>
    <row r="18" spans="1:13" ht="11.25">
      <c r="A18" s="7" t="s">
        <v>12</v>
      </c>
      <c r="B18" s="19">
        <f t="shared" si="0"/>
        <v>19180</v>
      </c>
      <c r="C18" s="2">
        <f t="shared" si="2"/>
        <v>15512</v>
      </c>
      <c r="D18" s="10">
        <v>7569</v>
      </c>
      <c r="E18" s="10">
        <v>7943</v>
      </c>
      <c r="F18" s="2">
        <f t="shared" si="1"/>
        <v>3668</v>
      </c>
      <c r="G18" s="10">
        <v>1866</v>
      </c>
      <c r="H18" s="10">
        <v>1802</v>
      </c>
      <c r="I18" s="9">
        <f t="shared" si="3"/>
        <v>-3.1808936256051643</v>
      </c>
      <c r="J18" s="9">
        <f t="shared" si="4"/>
        <v>3.3380681818181817</v>
      </c>
      <c r="L18" s="9">
        <f t="shared" si="5"/>
        <v>-0.7841917697686928</v>
      </c>
      <c r="M18" s="9">
        <f t="shared" si="6"/>
        <v>0.7572955890263583</v>
      </c>
    </row>
    <row r="19" spans="1:13" ht="11.25">
      <c r="A19" s="7" t="s">
        <v>13</v>
      </c>
      <c r="B19" s="19">
        <f t="shared" si="0"/>
        <v>18505</v>
      </c>
      <c r="C19" s="2">
        <f t="shared" si="2"/>
        <v>15762</v>
      </c>
      <c r="D19" s="10">
        <v>7666</v>
      </c>
      <c r="E19" s="10">
        <v>8096</v>
      </c>
      <c r="F19" s="2">
        <f t="shared" si="1"/>
        <v>2743</v>
      </c>
      <c r="G19" s="10">
        <v>1314</v>
      </c>
      <c r="H19" s="10">
        <v>1429</v>
      </c>
      <c r="I19" s="9">
        <f t="shared" si="3"/>
        <v>-3.221658149542765</v>
      </c>
      <c r="J19" s="9">
        <f t="shared" si="4"/>
        <v>3.4023668639053253</v>
      </c>
      <c r="L19" s="9">
        <f t="shared" si="5"/>
        <v>-0.552212210866057</v>
      </c>
      <c r="M19" s="9">
        <f t="shared" si="6"/>
        <v>0.6005412856374395</v>
      </c>
    </row>
    <row r="20" spans="1:13" ht="11.25">
      <c r="A20" s="7" t="s">
        <v>14</v>
      </c>
      <c r="B20" s="19">
        <f t="shared" si="0"/>
        <v>16122</v>
      </c>
      <c r="C20" s="2">
        <f t="shared" si="2"/>
        <v>14144</v>
      </c>
      <c r="D20" s="10">
        <v>6675</v>
      </c>
      <c r="E20" s="10">
        <v>7469</v>
      </c>
      <c r="F20" s="2">
        <f t="shared" si="1"/>
        <v>1978</v>
      </c>
      <c r="G20" s="10">
        <v>915</v>
      </c>
      <c r="H20" s="10">
        <v>1063</v>
      </c>
      <c r="I20" s="9">
        <f t="shared" si="3"/>
        <v>-2.8051876008606778</v>
      </c>
      <c r="J20" s="9">
        <f t="shared" si="4"/>
        <v>3.138868343195266</v>
      </c>
      <c r="L20" s="9">
        <f t="shared" si="5"/>
        <v>-0.38453133405056483</v>
      </c>
      <c r="M20" s="9">
        <f t="shared" si="6"/>
        <v>0.44672875201721357</v>
      </c>
    </row>
    <row r="21" spans="1:13" ht="11.25">
      <c r="A21" s="7" t="s">
        <v>15</v>
      </c>
      <c r="B21" s="19">
        <f t="shared" si="0"/>
        <v>13733</v>
      </c>
      <c r="C21" s="2">
        <f t="shared" si="2"/>
        <v>12441</v>
      </c>
      <c r="D21" s="10">
        <v>5774</v>
      </c>
      <c r="E21" s="10">
        <v>6667</v>
      </c>
      <c r="F21" s="2">
        <f t="shared" si="1"/>
        <v>1292</v>
      </c>
      <c r="G21" s="10">
        <v>547</v>
      </c>
      <c r="H21" s="10">
        <v>745</v>
      </c>
      <c r="I21" s="9">
        <f t="shared" si="3"/>
        <v>-2.4265398063474986</v>
      </c>
      <c r="J21" s="9">
        <f t="shared" si="4"/>
        <v>2.801825578267886</v>
      </c>
      <c r="L21" s="9">
        <f t="shared" si="5"/>
        <v>-0.22987829478214095</v>
      </c>
      <c r="M21" s="9">
        <f t="shared" si="6"/>
        <v>0.3130883539537386</v>
      </c>
    </row>
    <row r="22" spans="1:13" ht="11.25">
      <c r="A22" s="7" t="s">
        <v>16</v>
      </c>
      <c r="B22" s="19">
        <f t="shared" si="0"/>
        <v>11705</v>
      </c>
      <c r="C22" s="2">
        <f t="shared" si="2"/>
        <v>11061</v>
      </c>
      <c r="D22" s="10">
        <v>4864</v>
      </c>
      <c r="E22" s="10">
        <v>6197</v>
      </c>
      <c r="F22" s="2">
        <f t="shared" si="1"/>
        <v>644</v>
      </c>
      <c r="G22" s="10">
        <v>273</v>
      </c>
      <c r="H22" s="10">
        <v>371</v>
      </c>
      <c r="I22" s="9">
        <f t="shared" si="3"/>
        <v>-2.0441097364174285</v>
      </c>
      <c r="J22" s="9">
        <f t="shared" si="4"/>
        <v>2.604306750941366</v>
      </c>
      <c r="L22" s="9">
        <f t="shared" si="5"/>
        <v>-0.11472902097902098</v>
      </c>
      <c r="M22" s="9">
        <f t="shared" si="6"/>
        <v>0.15591379774072084</v>
      </c>
    </row>
    <row r="23" spans="1:13" ht="11.25">
      <c r="A23" s="7" t="s">
        <v>17</v>
      </c>
      <c r="B23" s="19">
        <f t="shared" si="0"/>
        <v>14113</v>
      </c>
      <c r="C23" s="2">
        <f t="shared" si="2"/>
        <v>13791</v>
      </c>
      <c r="D23" s="10">
        <v>5512</v>
      </c>
      <c r="E23" s="10">
        <v>8279</v>
      </c>
      <c r="F23" s="2">
        <f t="shared" si="1"/>
        <v>322</v>
      </c>
      <c r="G23" s="10">
        <v>115</v>
      </c>
      <c r="H23" s="10">
        <v>207</v>
      </c>
      <c r="I23" s="9">
        <f t="shared" si="3"/>
        <v>-2.3164335664335662</v>
      </c>
      <c r="J23" s="9">
        <f t="shared" si="4"/>
        <v>3.4792731307154385</v>
      </c>
      <c r="L23" s="9">
        <f t="shared" si="5"/>
        <v>-0.048329074771382464</v>
      </c>
      <c r="M23" s="9">
        <f t="shared" si="6"/>
        <v>0.08699233458848843</v>
      </c>
    </row>
    <row r="24" spans="1:13" ht="11.25">
      <c r="A24" s="7" t="s">
        <v>18</v>
      </c>
      <c r="B24" s="19">
        <f t="shared" si="0"/>
        <v>14324</v>
      </c>
      <c r="C24" s="2">
        <f t="shared" si="2"/>
        <v>14128</v>
      </c>
      <c r="D24" s="10">
        <v>6042</v>
      </c>
      <c r="E24" s="10">
        <v>8086</v>
      </c>
      <c r="F24" s="2">
        <f t="shared" si="1"/>
        <v>196</v>
      </c>
      <c r="G24" s="10">
        <v>70</v>
      </c>
      <c r="H24" s="10">
        <v>126</v>
      </c>
      <c r="I24" s="9">
        <f t="shared" si="3"/>
        <v>-2.539167563206025</v>
      </c>
      <c r="J24" s="9">
        <f t="shared" si="4"/>
        <v>3.398164335664336</v>
      </c>
      <c r="L24" s="9">
        <f t="shared" si="5"/>
        <v>-0.029417697686928458</v>
      </c>
      <c r="M24" s="9">
        <f t="shared" si="6"/>
        <v>0.05295185583647122</v>
      </c>
    </row>
    <row r="25" spans="1:13" ht="11.25">
      <c r="A25" s="8" t="s">
        <v>19</v>
      </c>
      <c r="B25" s="19">
        <f t="shared" si="0"/>
        <v>12671</v>
      </c>
      <c r="C25" s="2">
        <f t="shared" si="2"/>
        <v>12553</v>
      </c>
      <c r="D25" s="10">
        <v>5515</v>
      </c>
      <c r="E25" s="10">
        <v>7038</v>
      </c>
      <c r="F25" s="2">
        <f t="shared" si="1"/>
        <v>118</v>
      </c>
      <c r="G25" s="10">
        <v>35</v>
      </c>
      <c r="H25" s="10">
        <v>83</v>
      </c>
      <c r="I25" s="9">
        <f t="shared" si="3"/>
        <v>-2.3176943249058635</v>
      </c>
      <c r="J25" s="9">
        <f t="shared" si="4"/>
        <v>2.9577393760086066</v>
      </c>
      <c r="L25" s="9">
        <f t="shared" si="5"/>
        <v>-0.014708848843464229</v>
      </c>
      <c r="M25" s="9">
        <f t="shared" si="6"/>
        <v>0.03488098440021517</v>
      </c>
    </row>
    <row r="26" spans="1:13" ht="11.25">
      <c r="A26" s="8" t="s">
        <v>20</v>
      </c>
      <c r="B26" s="19">
        <f t="shared" si="0"/>
        <v>9804</v>
      </c>
      <c r="C26" s="2">
        <f t="shared" si="2"/>
        <v>9748</v>
      </c>
      <c r="D26" s="10">
        <v>3887</v>
      </c>
      <c r="E26" s="10">
        <v>5861</v>
      </c>
      <c r="F26" s="2">
        <f t="shared" si="1"/>
        <v>56</v>
      </c>
      <c r="G26" s="10">
        <v>21</v>
      </c>
      <c r="H26" s="10">
        <v>35</v>
      </c>
      <c r="I26" s="9">
        <f t="shared" si="3"/>
        <v>-1.6335227272727273</v>
      </c>
      <c r="J26" s="9">
        <f t="shared" si="4"/>
        <v>2.46310180204411</v>
      </c>
      <c r="L26" s="9">
        <f t="shared" si="5"/>
        <v>-0.008825309306078537</v>
      </c>
      <c r="M26" s="9">
        <f t="shared" si="6"/>
        <v>0.014708848843464229</v>
      </c>
    </row>
    <row r="27" spans="1:13" ht="11.25">
      <c r="A27" s="8" t="s">
        <v>75</v>
      </c>
      <c r="B27" s="19">
        <f t="shared" si="0"/>
        <v>5606</v>
      </c>
      <c r="C27" s="2">
        <f t="shared" si="2"/>
        <v>5588</v>
      </c>
      <c r="D27" s="10">
        <v>1945</v>
      </c>
      <c r="E27" s="10">
        <v>3643</v>
      </c>
      <c r="F27" s="2">
        <f t="shared" si="1"/>
        <v>18</v>
      </c>
      <c r="G27" s="10">
        <v>8</v>
      </c>
      <c r="H27" s="10">
        <v>10</v>
      </c>
      <c r="I27" s="9">
        <f t="shared" si="3"/>
        <v>-0.817391742872512</v>
      </c>
      <c r="J27" s="9">
        <f t="shared" si="4"/>
        <v>1.5309810381925768</v>
      </c>
      <c r="L27" s="9">
        <f t="shared" si="5"/>
        <v>-0.003362022592791823</v>
      </c>
      <c r="M27" s="9">
        <f t="shared" si="6"/>
        <v>0.004202528240989779</v>
      </c>
    </row>
    <row r="28" spans="1:13" ht="11.25">
      <c r="A28" s="8" t="s">
        <v>76</v>
      </c>
      <c r="B28" s="19">
        <f t="shared" si="0"/>
        <v>2173</v>
      </c>
      <c r="C28" s="2">
        <f t="shared" si="2"/>
        <v>2165</v>
      </c>
      <c r="D28" s="10">
        <v>633</v>
      </c>
      <c r="E28" s="10">
        <v>1532</v>
      </c>
      <c r="F28" s="2">
        <f t="shared" si="1"/>
        <v>8</v>
      </c>
      <c r="G28" s="10">
        <v>2</v>
      </c>
      <c r="H28" s="10">
        <v>6</v>
      </c>
      <c r="I28" s="9">
        <f t="shared" si="3"/>
        <v>-0.26602003765465304</v>
      </c>
      <c r="J28" s="9">
        <f t="shared" si="4"/>
        <v>0.6438273265196341</v>
      </c>
      <c r="L28" s="9">
        <f t="shared" si="5"/>
        <v>-0.0008405056481979558</v>
      </c>
      <c r="M28" s="9">
        <f t="shared" si="6"/>
        <v>0.0025215169445938677</v>
      </c>
    </row>
    <row r="29" spans="1:13" ht="11.25">
      <c r="A29" s="8" t="s">
        <v>77</v>
      </c>
      <c r="B29" s="19">
        <f t="shared" si="0"/>
        <v>494</v>
      </c>
      <c r="C29" s="2">
        <f t="shared" si="2"/>
        <v>493</v>
      </c>
      <c r="D29" s="10">
        <v>115</v>
      </c>
      <c r="E29" s="10">
        <v>378</v>
      </c>
      <c r="F29" s="2">
        <f t="shared" si="1"/>
        <v>1</v>
      </c>
      <c r="G29" s="10">
        <v>0</v>
      </c>
      <c r="H29" s="10">
        <v>1</v>
      </c>
      <c r="I29" s="9">
        <f t="shared" si="3"/>
        <v>-0.048329074771382464</v>
      </c>
      <c r="J29" s="9">
        <f t="shared" si="4"/>
        <v>0.15885556750941365</v>
      </c>
      <c r="L29" s="9">
        <f t="shared" si="5"/>
        <v>0</v>
      </c>
      <c r="M29" s="9">
        <f t="shared" si="6"/>
        <v>0.0004202528240989779</v>
      </c>
    </row>
    <row r="30" spans="1:13" ht="11.25">
      <c r="A30" s="8" t="s">
        <v>78</v>
      </c>
      <c r="B30" s="19">
        <f t="shared" si="0"/>
        <v>84</v>
      </c>
      <c r="C30" s="2">
        <f t="shared" si="2"/>
        <v>83</v>
      </c>
      <c r="D30" s="1">
        <v>22</v>
      </c>
      <c r="E30" s="1">
        <v>61</v>
      </c>
      <c r="F30" s="2">
        <f t="shared" si="1"/>
        <v>1</v>
      </c>
      <c r="G30" s="10">
        <v>0</v>
      </c>
      <c r="H30" s="10">
        <v>1</v>
      </c>
      <c r="I30" s="9">
        <f t="shared" si="3"/>
        <v>-0.009245562130177515</v>
      </c>
      <c r="J30" s="9">
        <f t="shared" si="4"/>
        <v>0.025635422270037657</v>
      </c>
      <c r="L30" s="9">
        <f t="shared" si="5"/>
        <v>0</v>
      </c>
      <c r="M30" s="9">
        <f t="shared" si="6"/>
        <v>0.0004202528240989779</v>
      </c>
    </row>
    <row r="31" spans="1:8" ht="11.25">
      <c r="A31" s="8" t="s">
        <v>88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14.493259144701453</v>
      </c>
      <c r="F67" s="9">
        <f>+E67*100/MM!E67</f>
        <v>110.28146432358733</v>
      </c>
    </row>
    <row r="68" spans="1:6" ht="11.25">
      <c r="A68" s="1" t="s">
        <v>45</v>
      </c>
      <c r="E68" s="9">
        <f>+(SUM(B10:B12)*100/B$8)</f>
        <v>12.025954814416353</v>
      </c>
      <c r="F68" s="9">
        <f>+E68*100/MM!E68</f>
        <v>87.91405275175805</v>
      </c>
    </row>
    <row r="69" spans="1:6" ht="11.25">
      <c r="A69" s="1" t="s">
        <v>46</v>
      </c>
      <c r="E69" s="9">
        <f>+(SUM(B23:B30)*100/B$8)</f>
        <v>24.907964631522322</v>
      </c>
      <c r="F69" s="9">
        <f>+E69*100/MM!E69</f>
        <v>123.41019248352397</v>
      </c>
    </row>
    <row r="70" spans="1:6" ht="11.25">
      <c r="A70" s="1" t="s">
        <v>47</v>
      </c>
      <c r="E70" s="9">
        <f>+(SUM(B26:B30)*100/B$8)</f>
        <v>7.632211538461538</v>
      </c>
      <c r="F70" s="9">
        <f>+E70*100/MM!E70</f>
        <v>110.16625844556089</v>
      </c>
    </row>
    <row r="71" spans="1:6" ht="11.25">
      <c r="A71" s="1" t="s">
        <v>48</v>
      </c>
      <c r="E71" s="9">
        <f>SUM(B10:B12)*100/SUM(B23:B30)</f>
        <v>48.28156371796386</v>
      </c>
      <c r="F71" s="9">
        <f>+E71*100/MM!E71</f>
        <v>71.23727058726945</v>
      </c>
    </row>
    <row r="72" spans="1:6" ht="11.25">
      <c r="A72" s="1" t="s">
        <v>49</v>
      </c>
      <c r="E72" s="9">
        <f>+B10*100/B11</f>
        <v>101.16759661087002</v>
      </c>
      <c r="F72" s="9">
        <f>+E72*100/MM!E72</f>
        <v>97.46004714588125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zoomScalePageLayoutView="0" workbookViewId="0" topLeftCell="A1">
      <selection activeCell="Q23" sqref="Q23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34</v>
      </c>
    </row>
    <row r="2" spans="1:7" ht="12" thickBot="1">
      <c r="A2" s="11" t="s">
        <v>79</v>
      </c>
      <c r="B2" s="11"/>
      <c r="G2" s="21" t="s">
        <v>87</v>
      </c>
    </row>
    <row r="3" spans="1:9" ht="11.25">
      <c r="A3" s="11" t="s">
        <v>89</v>
      </c>
      <c r="B3" s="11"/>
      <c r="I3" s="36" t="str">
        <f>"D"&amp;F1&amp;" "&amp;"01.01.2014"</f>
        <v>D11. CARABANCHEL 01.01.2014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242778</v>
      </c>
      <c r="C8" s="2">
        <f>+D8+E8</f>
        <v>201180</v>
      </c>
      <c r="D8" s="2">
        <f>SUM(D10:D31)</f>
        <v>93385</v>
      </c>
      <c r="E8" s="2">
        <f>SUM(E10:E31)</f>
        <v>107795</v>
      </c>
      <c r="F8" s="2">
        <f>+G8+H8</f>
        <v>41598</v>
      </c>
      <c r="G8" s="2">
        <f>SUM(G10:G31)</f>
        <v>20012</v>
      </c>
      <c r="H8" s="2">
        <f>SUM(H10:H31)</f>
        <v>21586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12405</v>
      </c>
      <c r="C10" s="2">
        <f>+D10+E10</f>
        <v>9792</v>
      </c>
      <c r="D10" s="10">
        <v>5094</v>
      </c>
      <c r="E10" s="10">
        <v>4698</v>
      </c>
      <c r="F10" s="2">
        <f aca="true" t="shared" si="1" ref="F10:F31">+G10+H10</f>
        <v>2613</v>
      </c>
      <c r="G10" s="10">
        <v>1304</v>
      </c>
      <c r="H10" s="10">
        <v>1309</v>
      </c>
      <c r="I10" s="9">
        <f>-D10/$B$8*100</f>
        <v>-2.098213182413563</v>
      </c>
      <c r="J10" s="9">
        <f>E10/$B$8*100</f>
        <v>1.9351012035686923</v>
      </c>
      <c r="L10" s="9">
        <f>-G10/$B$8*100</f>
        <v>-0.5371162131659376</v>
      </c>
      <c r="M10" s="9">
        <f>H10/$B$8*100</f>
        <v>0.5391757078483222</v>
      </c>
    </row>
    <row r="11" spans="1:13" ht="11.25">
      <c r="A11" s="7" t="s">
        <v>6</v>
      </c>
      <c r="B11" s="19">
        <f t="shared" si="0"/>
        <v>12218</v>
      </c>
      <c r="C11" s="2">
        <f aca="true" t="shared" si="2" ref="C11:C31">+D11+E11</f>
        <v>10872</v>
      </c>
      <c r="D11" s="10">
        <v>5510</v>
      </c>
      <c r="E11" s="10">
        <v>5362</v>
      </c>
      <c r="F11" s="2">
        <f t="shared" si="1"/>
        <v>1346</v>
      </c>
      <c r="G11" s="10">
        <v>665</v>
      </c>
      <c r="H11" s="10">
        <v>681</v>
      </c>
      <c r="I11" s="9">
        <f aca="true" t="shared" si="3" ref="I11:I30">-D11/$B$8*100</f>
        <v>-2.2695631399879725</v>
      </c>
      <c r="J11" s="9">
        <f aca="true" t="shared" si="4" ref="J11:J30">E11/$B$8*100</f>
        <v>2.2086020973893845</v>
      </c>
      <c r="L11" s="9">
        <f aca="true" t="shared" si="5" ref="L11:L30">-G11/$B$8*100</f>
        <v>-0.2739127927571691</v>
      </c>
      <c r="M11" s="9">
        <f aca="true" t="shared" si="6" ref="M11:M30">H11/$B$8*100</f>
        <v>0.28050317574080025</v>
      </c>
    </row>
    <row r="12" spans="1:13" ht="11.25">
      <c r="A12" s="7" t="s">
        <v>7</v>
      </c>
      <c r="B12" s="19">
        <f t="shared" si="0"/>
        <v>10200</v>
      </c>
      <c r="C12" s="2">
        <f t="shared" si="2"/>
        <v>8564</v>
      </c>
      <c r="D12" s="10">
        <v>4358</v>
      </c>
      <c r="E12" s="10">
        <v>4206</v>
      </c>
      <c r="F12" s="2">
        <f t="shared" si="1"/>
        <v>1636</v>
      </c>
      <c r="G12" s="10">
        <v>853</v>
      </c>
      <c r="H12" s="10">
        <v>783</v>
      </c>
      <c r="I12" s="9">
        <f t="shared" si="3"/>
        <v>-1.7950555651665308</v>
      </c>
      <c r="J12" s="9">
        <f t="shared" si="4"/>
        <v>1.732446926822035</v>
      </c>
      <c r="L12" s="9">
        <f t="shared" si="5"/>
        <v>-0.3513497928148349</v>
      </c>
      <c r="M12" s="9">
        <f t="shared" si="6"/>
        <v>0.32251686726144874</v>
      </c>
    </row>
    <row r="13" spans="1:13" ht="11.25">
      <c r="A13" s="7" t="s">
        <v>4</v>
      </c>
      <c r="B13" s="19">
        <f t="shared" si="0"/>
        <v>10133</v>
      </c>
      <c r="C13" s="2">
        <f t="shared" si="2"/>
        <v>7994</v>
      </c>
      <c r="D13" s="10">
        <v>4050</v>
      </c>
      <c r="E13" s="10">
        <v>3944</v>
      </c>
      <c r="F13" s="2">
        <f t="shared" si="1"/>
        <v>2139</v>
      </c>
      <c r="G13" s="10">
        <v>1059</v>
      </c>
      <c r="H13" s="10">
        <v>1080</v>
      </c>
      <c r="I13" s="9">
        <f t="shared" si="3"/>
        <v>-1.6681906927316315</v>
      </c>
      <c r="J13" s="9">
        <f t="shared" si="4"/>
        <v>1.624529405465075</v>
      </c>
      <c r="L13" s="9">
        <f t="shared" si="5"/>
        <v>-0.43620097372908584</v>
      </c>
      <c r="M13" s="9">
        <f t="shared" si="6"/>
        <v>0.44485085139510167</v>
      </c>
    </row>
    <row r="14" spans="1:13" ht="11.25">
      <c r="A14" s="7" t="s">
        <v>8</v>
      </c>
      <c r="B14" s="19">
        <f t="shared" si="0"/>
        <v>11726</v>
      </c>
      <c r="C14" s="2">
        <f t="shared" si="2"/>
        <v>8580</v>
      </c>
      <c r="D14" s="10">
        <v>4390</v>
      </c>
      <c r="E14" s="10">
        <v>4190</v>
      </c>
      <c r="F14" s="2">
        <f t="shared" si="1"/>
        <v>3146</v>
      </c>
      <c r="G14" s="10">
        <v>1418</v>
      </c>
      <c r="H14" s="10">
        <v>1728</v>
      </c>
      <c r="I14" s="9">
        <f t="shared" si="3"/>
        <v>-1.8082363311337932</v>
      </c>
      <c r="J14" s="9">
        <f t="shared" si="4"/>
        <v>1.7258565438384037</v>
      </c>
      <c r="L14" s="9">
        <f t="shared" si="5"/>
        <v>-0.5840726919243094</v>
      </c>
      <c r="M14" s="9">
        <f t="shared" si="6"/>
        <v>0.7117613622321628</v>
      </c>
    </row>
    <row r="15" spans="1:13" ht="11.25">
      <c r="A15" s="7" t="s">
        <v>9</v>
      </c>
      <c r="B15" s="19">
        <f t="shared" si="0"/>
        <v>14196</v>
      </c>
      <c r="C15" s="2">
        <f t="shared" si="2"/>
        <v>9112</v>
      </c>
      <c r="D15" s="10">
        <v>4546</v>
      </c>
      <c r="E15" s="10">
        <v>4566</v>
      </c>
      <c r="F15" s="2">
        <f t="shared" si="1"/>
        <v>5084</v>
      </c>
      <c r="G15" s="10">
        <v>2183</v>
      </c>
      <c r="H15" s="10">
        <v>2901</v>
      </c>
      <c r="I15" s="9">
        <f t="shared" si="3"/>
        <v>-1.8724925652241966</v>
      </c>
      <c r="J15" s="9">
        <f t="shared" si="4"/>
        <v>1.8807305439537354</v>
      </c>
      <c r="L15" s="9">
        <f t="shared" si="5"/>
        <v>-0.8991753783291732</v>
      </c>
      <c r="M15" s="9">
        <f t="shared" si="6"/>
        <v>1.1949188147196204</v>
      </c>
    </row>
    <row r="16" spans="1:13" ht="11.25">
      <c r="A16" s="7" t="s">
        <v>10</v>
      </c>
      <c r="B16" s="19">
        <f t="shared" si="0"/>
        <v>18244</v>
      </c>
      <c r="C16" s="2">
        <f t="shared" si="2"/>
        <v>11744</v>
      </c>
      <c r="D16" s="10">
        <v>5694</v>
      </c>
      <c r="E16" s="10">
        <v>6050</v>
      </c>
      <c r="F16" s="2">
        <f t="shared" si="1"/>
        <v>6500</v>
      </c>
      <c r="G16" s="10">
        <v>3098</v>
      </c>
      <c r="H16" s="10">
        <v>3402</v>
      </c>
      <c r="I16" s="9">
        <f t="shared" si="3"/>
        <v>-2.3453525442997303</v>
      </c>
      <c r="J16" s="9">
        <f t="shared" si="4"/>
        <v>2.4919885656855234</v>
      </c>
      <c r="L16" s="9">
        <f t="shared" si="5"/>
        <v>-1.2760629052055787</v>
      </c>
      <c r="M16" s="9">
        <f t="shared" si="6"/>
        <v>1.4012801818945704</v>
      </c>
    </row>
    <row r="17" spans="1:13" ht="11.25">
      <c r="A17" s="7" t="s">
        <v>11</v>
      </c>
      <c r="B17" s="19">
        <f t="shared" si="0"/>
        <v>22587</v>
      </c>
      <c r="C17" s="2">
        <f t="shared" si="2"/>
        <v>16628</v>
      </c>
      <c r="D17" s="10">
        <v>7971</v>
      </c>
      <c r="E17" s="10">
        <v>8657</v>
      </c>
      <c r="F17" s="2">
        <f t="shared" si="1"/>
        <v>5959</v>
      </c>
      <c r="G17" s="10">
        <v>3053</v>
      </c>
      <c r="H17" s="10">
        <v>2906</v>
      </c>
      <c r="I17" s="9">
        <f t="shared" si="3"/>
        <v>-3.2832464226577365</v>
      </c>
      <c r="J17" s="9">
        <f t="shared" si="4"/>
        <v>3.565809093080922</v>
      </c>
      <c r="L17" s="9">
        <f t="shared" si="5"/>
        <v>-1.2575274530641163</v>
      </c>
      <c r="M17" s="9">
        <f t="shared" si="6"/>
        <v>1.1969783094020052</v>
      </c>
    </row>
    <row r="18" spans="1:13" ht="11.25">
      <c r="A18" s="7" t="s">
        <v>12</v>
      </c>
      <c r="B18" s="19">
        <f t="shared" si="0"/>
        <v>22202</v>
      </c>
      <c r="C18" s="2">
        <f t="shared" si="2"/>
        <v>17543</v>
      </c>
      <c r="D18" s="10">
        <v>8636</v>
      </c>
      <c r="E18" s="10">
        <v>8907</v>
      </c>
      <c r="F18" s="2">
        <f t="shared" si="1"/>
        <v>4659</v>
      </c>
      <c r="G18" s="10">
        <v>2402</v>
      </c>
      <c r="H18" s="10">
        <v>2257</v>
      </c>
      <c r="I18" s="9">
        <f t="shared" si="3"/>
        <v>-3.557159215414906</v>
      </c>
      <c r="J18" s="9">
        <f t="shared" si="4"/>
        <v>3.668783827200158</v>
      </c>
      <c r="L18" s="9">
        <f t="shared" si="5"/>
        <v>-0.9893812454176244</v>
      </c>
      <c r="M18" s="9">
        <f t="shared" si="6"/>
        <v>0.9296558996284671</v>
      </c>
    </row>
    <row r="19" spans="1:13" ht="11.25">
      <c r="A19" s="7" t="s">
        <v>13</v>
      </c>
      <c r="B19" s="19">
        <f t="shared" si="0"/>
        <v>19495</v>
      </c>
      <c r="C19" s="2">
        <f t="shared" si="2"/>
        <v>16101</v>
      </c>
      <c r="D19" s="10">
        <v>7752</v>
      </c>
      <c r="E19" s="10">
        <v>8349</v>
      </c>
      <c r="F19" s="2">
        <f t="shared" si="1"/>
        <v>3394</v>
      </c>
      <c r="G19" s="10">
        <v>1691</v>
      </c>
      <c r="H19" s="10">
        <v>1703</v>
      </c>
      <c r="I19" s="9">
        <f t="shared" si="3"/>
        <v>-3.1930405555692856</v>
      </c>
      <c r="J19" s="9">
        <f t="shared" si="4"/>
        <v>3.438944220646022</v>
      </c>
      <c r="L19" s="9">
        <f t="shared" si="5"/>
        <v>-0.6965211015825157</v>
      </c>
      <c r="M19" s="9">
        <f t="shared" si="6"/>
        <v>0.701463888820239</v>
      </c>
    </row>
    <row r="20" spans="1:13" ht="11.25">
      <c r="A20" s="7" t="s">
        <v>14</v>
      </c>
      <c r="B20" s="19">
        <f t="shared" si="0"/>
        <v>16611</v>
      </c>
      <c r="C20" s="2">
        <f t="shared" si="2"/>
        <v>14345</v>
      </c>
      <c r="D20" s="10">
        <v>6759</v>
      </c>
      <c r="E20" s="10">
        <v>7586</v>
      </c>
      <c r="F20" s="2">
        <f t="shared" si="1"/>
        <v>2266</v>
      </c>
      <c r="G20" s="10">
        <v>1074</v>
      </c>
      <c r="H20" s="10">
        <v>1192</v>
      </c>
      <c r="I20" s="9">
        <f t="shared" si="3"/>
        <v>-2.784024911647678</v>
      </c>
      <c r="J20" s="9">
        <f t="shared" si="4"/>
        <v>3.1246653321141125</v>
      </c>
      <c r="L20" s="9">
        <f t="shared" si="5"/>
        <v>-0.44237945777624005</v>
      </c>
      <c r="M20" s="9">
        <f t="shared" si="6"/>
        <v>0.4909835322805196</v>
      </c>
    </row>
    <row r="21" spans="1:13" ht="11.25">
      <c r="A21" s="7" t="s">
        <v>15</v>
      </c>
      <c r="B21" s="19">
        <f t="shared" si="0"/>
        <v>13078</v>
      </c>
      <c r="C21" s="2">
        <f t="shared" si="2"/>
        <v>11656</v>
      </c>
      <c r="D21" s="10">
        <v>5411</v>
      </c>
      <c r="E21" s="10">
        <v>6245</v>
      </c>
      <c r="F21" s="2">
        <f t="shared" si="1"/>
        <v>1422</v>
      </c>
      <c r="G21" s="10">
        <v>665</v>
      </c>
      <c r="H21" s="10">
        <v>757</v>
      </c>
      <c r="I21" s="9">
        <f t="shared" si="3"/>
        <v>-2.228785145276755</v>
      </c>
      <c r="J21" s="9">
        <f t="shared" si="4"/>
        <v>2.572308858298528</v>
      </c>
      <c r="L21" s="9">
        <f t="shared" si="5"/>
        <v>-0.2739127927571691</v>
      </c>
      <c r="M21" s="9">
        <f t="shared" si="6"/>
        <v>0.31180749491304816</v>
      </c>
    </row>
    <row r="22" spans="1:13" ht="11.25">
      <c r="A22" s="7" t="s">
        <v>16</v>
      </c>
      <c r="B22" s="19">
        <f t="shared" si="0"/>
        <v>11107</v>
      </c>
      <c r="C22" s="2">
        <f t="shared" si="2"/>
        <v>10346</v>
      </c>
      <c r="D22" s="10">
        <v>4551</v>
      </c>
      <c r="E22" s="10">
        <v>5795</v>
      </c>
      <c r="F22" s="2">
        <f t="shared" si="1"/>
        <v>761</v>
      </c>
      <c r="G22" s="10">
        <v>317</v>
      </c>
      <c r="H22" s="10">
        <v>444</v>
      </c>
      <c r="I22" s="9">
        <f t="shared" si="3"/>
        <v>-1.8745520599065812</v>
      </c>
      <c r="J22" s="9">
        <f t="shared" si="4"/>
        <v>2.3869543368839024</v>
      </c>
      <c r="L22" s="9">
        <f t="shared" si="5"/>
        <v>-0.1305719628631919</v>
      </c>
      <c r="M22" s="9">
        <f t="shared" si="6"/>
        <v>0.18288312779576404</v>
      </c>
    </row>
    <row r="23" spans="1:13" ht="11.25">
      <c r="A23" s="7" t="s">
        <v>17</v>
      </c>
      <c r="B23" s="19">
        <f t="shared" si="0"/>
        <v>11220</v>
      </c>
      <c r="C23" s="2">
        <f t="shared" si="2"/>
        <v>10923</v>
      </c>
      <c r="D23" s="10">
        <v>4692</v>
      </c>
      <c r="E23" s="10">
        <v>6231</v>
      </c>
      <c r="F23" s="2">
        <f t="shared" si="1"/>
        <v>297</v>
      </c>
      <c r="G23" s="10">
        <v>101</v>
      </c>
      <c r="H23" s="10">
        <v>196</v>
      </c>
      <c r="I23" s="9">
        <f t="shared" si="3"/>
        <v>-1.9326298099498307</v>
      </c>
      <c r="J23" s="9">
        <f t="shared" si="4"/>
        <v>2.5665422731878507</v>
      </c>
      <c r="L23" s="9">
        <f t="shared" si="5"/>
        <v>-0.04160179258417155</v>
      </c>
      <c r="M23" s="9">
        <f t="shared" si="6"/>
        <v>0.08073219154948143</v>
      </c>
    </row>
    <row r="24" spans="1:13" ht="11.25">
      <c r="A24" s="7" t="s">
        <v>18</v>
      </c>
      <c r="B24" s="19">
        <f t="shared" si="0"/>
        <v>10001</v>
      </c>
      <c r="C24" s="2">
        <f t="shared" si="2"/>
        <v>9831</v>
      </c>
      <c r="D24" s="10">
        <v>4063</v>
      </c>
      <c r="E24" s="10">
        <v>5768</v>
      </c>
      <c r="F24" s="2">
        <f t="shared" si="1"/>
        <v>170</v>
      </c>
      <c r="G24" s="10">
        <v>62</v>
      </c>
      <c r="H24" s="10">
        <v>108</v>
      </c>
      <c r="I24" s="9">
        <f t="shared" si="3"/>
        <v>-1.6735453789058317</v>
      </c>
      <c r="J24" s="9">
        <f t="shared" si="4"/>
        <v>2.3758330655990245</v>
      </c>
      <c r="L24" s="9">
        <f t="shared" si="5"/>
        <v>-0.025537734061570654</v>
      </c>
      <c r="M24" s="9">
        <f t="shared" si="6"/>
        <v>0.044485085139510175</v>
      </c>
    </row>
    <row r="25" spans="1:13" ht="11.25">
      <c r="A25" s="8" t="s">
        <v>19</v>
      </c>
      <c r="B25" s="19">
        <f t="shared" si="0"/>
        <v>10322</v>
      </c>
      <c r="C25" s="2">
        <f t="shared" si="2"/>
        <v>10213</v>
      </c>
      <c r="D25" s="10">
        <v>4094</v>
      </c>
      <c r="E25" s="10">
        <v>6119</v>
      </c>
      <c r="F25" s="2">
        <f t="shared" si="1"/>
        <v>109</v>
      </c>
      <c r="G25" s="10">
        <v>32</v>
      </c>
      <c r="H25" s="10">
        <v>77</v>
      </c>
      <c r="I25" s="9">
        <f t="shared" si="3"/>
        <v>-1.6863142459366172</v>
      </c>
      <c r="J25" s="9">
        <f t="shared" si="4"/>
        <v>2.5204095923024328</v>
      </c>
      <c r="L25" s="9">
        <f t="shared" si="5"/>
        <v>-0.01318076596726227</v>
      </c>
      <c r="M25" s="9">
        <f t="shared" si="6"/>
        <v>0.031716218108724846</v>
      </c>
    </row>
    <row r="26" spans="1:13" ht="11.25">
      <c r="A26" s="8" t="s">
        <v>20</v>
      </c>
      <c r="B26" s="19">
        <f t="shared" si="0"/>
        <v>9104</v>
      </c>
      <c r="C26" s="2">
        <f t="shared" si="2"/>
        <v>9049</v>
      </c>
      <c r="D26" s="10">
        <v>3372</v>
      </c>
      <c r="E26" s="10">
        <v>5677</v>
      </c>
      <c r="F26" s="2">
        <f t="shared" si="1"/>
        <v>55</v>
      </c>
      <c r="G26" s="10">
        <v>17</v>
      </c>
      <c r="H26" s="10">
        <v>38</v>
      </c>
      <c r="I26" s="9">
        <f t="shared" si="3"/>
        <v>-1.3889232138002618</v>
      </c>
      <c r="J26" s="9">
        <f t="shared" si="4"/>
        <v>2.3383502623796226</v>
      </c>
      <c r="L26" s="9">
        <f t="shared" si="5"/>
        <v>-0.007002281920108082</v>
      </c>
      <c r="M26" s="9">
        <f t="shared" si="6"/>
        <v>0.01565215958612395</v>
      </c>
    </row>
    <row r="27" spans="1:13" ht="11.25">
      <c r="A27" s="8" t="s">
        <v>75</v>
      </c>
      <c r="B27" s="19">
        <f t="shared" si="0"/>
        <v>5277</v>
      </c>
      <c r="C27" s="2">
        <f t="shared" si="2"/>
        <v>5246</v>
      </c>
      <c r="D27" s="10">
        <v>1725</v>
      </c>
      <c r="E27" s="10">
        <v>3521</v>
      </c>
      <c r="F27" s="2">
        <f t="shared" si="1"/>
        <v>31</v>
      </c>
      <c r="G27" s="10">
        <v>12</v>
      </c>
      <c r="H27" s="10">
        <v>19</v>
      </c>
      <c r="I27" s="9">
        <f t="shared" si="3"/>
        <v>-0.7105256654227319</v>
      </c>
      <c r="J27" s="9">
        <f t="shared" si="4"/>
        <v>1.4502961553353269</v>
      </c>
      <c r="L27" s="9">
        <f t="shared" si="5"/>
        <v>-0.004942787237723352</v>
      </c>
      <c r="M27" s="9">
        <f t="shared" si="6"/>
        <v>0.007826079793061975</v>
      </c>
    </row>
    <row r="28" spans="1:13" ht="11.25">
      <c r="A28" s="8" t="s">
        <v>76</v>
      </c>
      <c r="B28" s="19">
        <f t="shared" si="0"/>
        <v>2138</v>
      </c>
      <c r="C28" s="2">
        <f t="shared" si="2"/>
        <v>2131</v>
      </c>
      <c r="D28" s="10">
        <v>613</v>
      </c>
      <c r="E28" s="10">
        <v>1518</v>
      </c>
      <c r="F28" s="2">
        <f t="shared" si="1"/>
        <v>7</v>
      </c>
      <c r="G28" s="10">
        <v>4</v>
      </c>
      <c r="H28" s="10">
        <v>3</v>
      </c>
      <c r="I28" s="9">
        <f t="shared" si="3"/>
        <v>-0.2524940480603679</v>
      </c>
      <c r="J28" s="9">
        <f t="shared" si="4"/>
        <v>0.625262585572004</v>
      </c>
      <c r="L28" s="9">
        <f t="shared" si="5"/>
        <v>-0.0016475957459077839</v>
      </c>
      <c r="M28" s="9">
        <f t="shared" si="6"/>
        <v>0.001235696809430838</v>
      </c>
    </row>
    <row r="29" spans="1:13" ht="11.25">
      <c r="A29" s="8" t="s">
        <v>77</v>
      </c>
      <c r="B29" s="19">
        <f t="shared" si="0"/>
        <v>443</v>
      </c>
      <c r="C29" s="2">
        <f t="shared" si="2"/>
        <v>440</v>
      </c>
      <c r="D29" s="10">
        <v>92</v>
      </c>
      <c r="E29" s="10">
        <v>348</v>
      </c>
      <c r="F29" s="2">
        <f t="shared" si="1"/>
        <v>3</v>
      </c>
      <c r="G29" s="10">
        <v>2</v>
      </c>
      <c r="H29" s="10">
        <v>1</v>
      </c>
      <c r="I29" s="9">
        <f t="shared" si="3"/>
        <v>-0.037894702155879034</v>
      </c>
      <c r="J29" s="9">
        <f t="shared" si="4"/>
        <v>0.14334082989397723</v>
      </c>
      <c r="L29" s="9">
        <f t="shared" si="5"/>
        <v>-0.0008237978729538919</v>
      </c>
      <c r="M29" s="9">
        <f t="shared" si="6"/>
        <v>0.00041189893647694596</v>
      </c>
    </row>
    <row r="30" spans="1:13" ht="11.25">
      <c r="A30" s="8" t="s">
        <v>78</v>
      </c>
      <c r="B30" s="19">
        <f t="shared" si="0"/>
        <v>71</v>
      </c>
      <c r="C30" s="2">
        <f t="shared" si="2"/>
        <v>70</v>
      </c>
      <c r="D30" s="1">
        <v>12</v>
      </c>
      <c r="E30" s="1">
        <v>58</v>
      </c>
      <c r="F30" s="2">
        <f t="shared" si="1"/>
        <v>1</v>
      </c>
      <c r="G30" s="10">
        <v>0</v>
      </c>
      <c r="H30" s="10">
        <v>1</v>
      </c>
      <c r="I30" s="9">
        <f t="shared" si="3"/>
        <v>-0.004942787237723352</v>
      </c>
      <c r="J30" s="9">
        <f t="shared" si="4"/>
        <v>0.02389013831566287</v>
      </c>
      <c r="L30" s="9">
        <f t="shared" si="5"/>
        <v>0</v>
      </c>
      <c r="M30" s="9">
        <f t="shared" si="6"/>
        <v>0.00041189893647694596</v>
      </c>
    </row>
    <row r="31" spans="1:8" ht="11.25">
      <c r="A31" s="8" t="s">
        <v>88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17.134171959568</v>
      </c>
      <c r="F67" s="9">
        <f>+E67*100/MM!E67</f>
        <v>130.37658091997307</v>
      </c>
    </row>
    <row r="68" spans="1:6" ht="11.25">
      <c r="A68" s="1" t="s">
        <v>45</v>
      </c>
      <c r="E68" s="9">
        <f>+(SUM(B10:B12)*100/B$8)</f>
        <v>14.343556664936692</v>
      </c>
      <c r="F68" s="9">
        <f>+E68*100/MM!E68</f>
        <v>104.85655540443456</v>
      </c>
    </row>
    <row r="69" spans="1:6" ht="11.25">
      <c r="A69" s="1" t="s">
        <v>46</v>
      </c>
      <c r="E69" s="9">
        <f>+(SUM(B23:B30)*100/B$8)</f>
        <v>20.00840273830413</v>
      </c>
      <c r="F69" s="9">
        <f>+E69*100/MM!E69</f>
        <v>99.13458886548395</v>
      </c>
    </row>
    <row r="70" spans="1:6" ht="11.25">
      <c r="A70" s="1" t="s">
        <v>47</v>
      </c>
      <c r="E70" s="9">
        <f>+(SUM(B26:B30)*100/B$8)</f>
        <v>7.015874585011821</v>
      </c>
      <c r="F70" s="9">
        <f>+E70*100/MM!E70</f>
        <v>101.26981528998007</v>
      </c>
    </row>
    <row r="71" spans="1:6" ht="11.25">
      <c r="A71" s="1" t="s">
        <v>48</v>
      </c>
      <c r="E71" s="9">
        <f>SUM(B10:B12)*100/SUM(B23:B30)</f>
        <v>71.68766469038208</v>
      </c>
      <c r="F71" s="9">
        <f>+E71*100/MM!E71</f>
        <v>105.77191735441075</v>
      </c>
    </row>
    <row r="72" spans="1:6" ht="11.25">
      <c r="A72" s="1" t="s">
        <v>49</v>
      </c>
      <c r="E72" s="9">
        <f>+B10*100/B11</f>
        <v>101.53052872810608</v>
      </c>
      <c r="F72" s="9">
        <f>+E72*100/MM!E72</f>
        <v>97.80967867259066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35</v>
      </c>
    </row>
    <row r="2" spans="1:7" ht="12" thickBot="1">
      <c r="A2" s="11" t="s">
        <v>79</v>
      </c>
      <c r="B2" s="11"/>
      <c r="G2" s="21" t="s">
        <v>87</v>
      </c>
    </row>
    <row r="3" spans="1:9" ht="11.25">
      <c r="A3" s="11" t="s">
        <v>89</v>
      </c>
      <c r="B3" s="11"/>
      <c r="I3" s="36" t="str">
        <f>"D"&amp;F1&amp;" "&amp;"01.01.2014"</f>
        <v>D12. USERA 01.01.2014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133655</v>
      </c>
      <c r="C8" s="2">
        <f>+D8+E8</f>
        <v>108316</v>
      </c>
      <c r="D8" s="2">
        <f>SUM(D10:D31)</f>
        <v>50626</v>
      </c>
      <c r="E8" s="2">
        <f>SUM(E10:E31)</f>
        <v>57690</v>
      </c>
      <c r="F8" s="2">
        <f>+G8+H8</f>
        <v>25339</v>
      </c>
      <c r="G8" s="2">
        <f>SUM(G10:G31)</f>
        <v>12433</v>
      </c>
      <c r="H8" s="2">
        <f>SUM(H10:H31)</f>
        <v>12906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6971</v>
      </c>
      <c r="C10" s="2">
        <f>+D10+E10</f>
        <v>5229</v>
      </c>
      <c r="D10" s="10">
        <v>2633</v>
      </c>
      <c r="E10" s="10">
        <v>2596</v>
      </c>
      <c r="F10" s="2">
        <f aca="true" t="shared" si="1" ref="F10:F31">+G10+H10</f>
        <v>1742</v>
      </c>
      <c r="G10" s="10">
        <v>935</v>
      </c>
      <c r="H10" s="10">
        <v>807</v>
      </c>
      <c r="I10" s="9">
        <f>-D10/$B$8*100</f>
        <v>-1.9699973813175713</v>
      </c>
      <c r="J10" s="9">
        <f>E10/$B$8*100</f>
        <v>1.942314167071939</v>
      </c>
      <c r="L10" s="9">
        <f>-G10/$B$8*100</f>
        <v>-0.6995623059369271</v>
      </c>
      <c r="M10" s="9">
        <f>H10/$B$8*100</f>
        <v>0.6037933485466312</v>
      </c>
    </row>
    <row r="11" spans="1:13" ht="11.25">
      <c r="A11" s="7" t="s">
        <v>6</v>
      </c>
      <c r="B11" s="19">
        <f t="shared" si="0"/>
        <v>7276</v>
      </c>
      <c r="C11" s="2">
        <f aca="true" t="shared" si="2" ref="C11:C31">+D11+E11</f>
        <v>6412</v>
      </c>
      <c r="D11" s="10">
        <v>3283</v>
      </c>
      <c r="E11" s="10">
        <v>3129</v>
      </c>
      <c r="F11" s="2">
        <f t="shared" si="1"/>
        <v>864</v>
      </c>
      <c r="G11" s="10">
        <v>460</v>
      </c>
      <c r="H11" s="10">
        <v>404</v>
      </c>
      <c r="I11" s="9">
        <f aca="true" t="shared" si="3" ref="I11:I30">-D11/$B$8*100</f>
        <v>-2.456324118065168</v>
      </c>
      <c r="J11" s="9">
        <f aca="true" t="shared" si="4" ref="J11:J30">E11/$B$8*100</f>
        <v>2.341102091204968</v>
      </c>
      <c r="L11" s="9">
        <f aca="true" t="shared" si="5" ref="L11:L30">-G11/$B$8*100</f>
        <v>-0.3441696906213759</v>
      </c>
      <c r="M11" s="9">
        <f aca="true" t="shared" si="6" ref="M11:M30">H11/$B$8*100</f>
        <v>0.3022707717631215</v>
      </c>
    </row>
    <row r="12" spans="1:13" ht="11.25">
      <c r="A12" s="7" t="s">
        <v>7</v>
      </c>
      <c r="B12" s="19">
        <f t="shared" si="0"/>
        <v>6358</v>
      </c>
      <c r="C12" s="2">
        <f t="shared" si="2"/>
        <v>5345</v>
      </c>
      <c r="D12" s="10">
        <v>2785</v>
      </c>
      <c r="E12" s="10">
        <v>2560</v>
      </c>
      <c r="F12" s="2">
        <f t="shared" si="1"/>
        <v>1013</v>
      </c>
      <c r="G12" s="10">
        <v>524</v>
      </c>
      <c r="H12" s="10">
        <v>489</v>
      </c>
      <c r="I12" s="9">
        <f t="shared" si="3"/>
        <v>-2.0837230182185476</v>
      </c>
      <c r="J12" s="9">
        <f t="shared" si="4"/>
        <v>1.9153791478059183</v>
      </c>
      <c r="L12" s="9">
        <f t="shared" si="5"/>
        <v>-0.3920541693165239</v>
      </c>
      <c r="M12" s="9">
        <f t="shared" si="6"/>
        <v>0.36586734503011487</v>
      </c>
    </row>
    <row r="13" spans="1:13" ht="11.25">
      <c r="A13" s="7" t="s">
        <v>4</v>
      </c>
      <c r="B13" s="19">
        <f t="shared" si="0"/>
        <v>6116</v>
      </c>
      <c r="C13" s="2">
        <f t="shared" si="2"/>
        <v>4764</v>
      </c>
      <c r="D13" s="10">
        <v>2434</v>
      </c>
      <c r="E13" s="10">
        <v>2330</v>
      </c>
      <c r="F13" s="2">
        <f t="shared" si="1"/>
        <v>1352</v>
      </c>
      <c r="G13" s="10">
        <v>705</v>
      </c>
      <c r="H13" s="10">
        <v>647</v>
      </c>
      <c r="I13" s="9">
        <f t="shared" si="3"/>
        <v>-1.8211065803748454</v>
      </c>
      <c r="J13" s="9">
        <f t="shared" si="4"/>
        <v>1.7432943024952303</v>
      </c>
      <c r="L13" s="9">
        <f t="shared" si="5"/>
        <v>-0.5274774606262392</v>
      </c>
      <c r="M13" s="9">
        <f t="shared" si="6"/>
        <v>0.4840821518087614</v>
      </c>
    </row>
    <row r="14" spans="1:13" ht="11.25">
      <c r="A14" s="7" t="s">
        <v>8</v>
      </c>
      <c r="B14" s="19">
        <f t="shared" si="0"/>
        <v>6892</v>
      </c>
      <c r="C14" s="2">
        <f t="shared" si="2"/>
        <v>5021</v>
      </c>
      <c r="D14" s="10">
        <v>2517</v>
      </c>
      <c r="E14" s="10">
        <v>2504</v>
      </c>
      <c r="F14" s="2">
        <f t="shared" si="1"/>
        <v>1871</v>
      </c>
      <c r="G14" s="10">
        <v>891</v>
      </c>
      <c r="H14" s="10">
        <v>980</v>
      </c>
      <c r="I14" s="9">
        <f t="shared" si="3"/>
        <v>-1.8832067636826155</v>
      </c>
      <c r="J14" s="9">
        <f t="shared" si="4"/>
        <v>1.873480228947664</v>
      </c>
      <c r="L14" s="9">
        <f t="shared" si="5"/>
        <v>-0.666641726834013</v>
      </c>
      <c r="M14" s="9">
        <f t="shared" si="6"/>
        <v>0.733231080019453</v>
      </c>
    </row>
    <row r="15" spans="1:13" ht="11.25">
      <c r="A15" s="7" t="s">
        <v>9</v>
      </c>
      <c r="B15" s="19">
        <f t="shared" si="0"/>
        <v>8007</v>
      </c>
      <c r="C15" s="2">
        <f t="shared" si="2"/>
        <v>4997</v>
      </c>
      <c r="D15" s="10">
        <v>2528</v>
      </c>
      <c r="E15" s="10">
        <v>2469</v>
      </c>
      <c r="F15" s="2">
        <f t="shared" si="1"/>
        <v>3010</v>
      </c>
      <c r="G15" s="10">
        <v>1302</v>
      </c>
      <c r="H15" s="10">
        <v>1708</v>
      </c>
      <c r="I15" s="9">
        <f t="shared" si="3"/>
        <v>-1.8914369084583442</v>
      </c>
      <c r="J15" s="9">
        <f t="shared" si="4"/>
        <v>1.8472934046612548</v>
      </c>
      <c r="L15" s="9">
        <f t="shared" si="5"/>
        <v>-0.9741498634544161</v>
      </c>
      <c r="M15" s="9">
        <f t="shared" si="6"/>
        <v>1.277917025176761</v>
      </c>
    </row>
    <row r="16" spans="1:13" ht="11.25">
      <c r="A16" s="7" t="s">
        <v>10</v>
      </c>
      <c r="B16" s="19">
        <f t="shared" si="0"/>
        <v>9841</v>
      </c>
      <c r="C16" s="2">
        <f t="shared" si="2"/>
        <v>5986</v>
      </c>
      <c r="D16" s="10">
        <v>2911</v>
      </c>
      <c r="E16" s="10">
        <v>3075</v>
      </c>
      <c r="F16" s="2">
        <f t="shared" si="1"/>
        <v>3855</v>
      </c>
      <c r="G16" s="10">
        <v>1854</v>
      </c>
      <c r="H16" s="10">
        <v>2001</v>
      </c>
      <c r="I16" s="9">
        <f t="shared" si="3"/>
        <v>-2.1779955856496205</v>
      </c>
      <c r="J16" s="9">
        <f t="shared" si="4"/>
        <v>2.300699562305937</v>
      </c>
      <c r="L16" s="9">
        <f t="shared" si="5"/>
        <v>-1.3871534922000672</v>
      </c>
      <c r="M16" s="9">
        <f t="shared" si="6"/>
        <v>1.4971381542029851</v>
      </c>
    </row>
    <row r="17" spans="1:13" ht="11.25">
      <c r="A17" s="7" t="s">
        <v>11</v>
      </c>
      <c r="B17" s="19">
        <f t="shared" si="0"/>
        <v>12285</v>
      </c>
      <c r="C17" s="2">
        <f t="shared" si="2"/>
        <v>8713</v>
      </c>
      <c r="D17" s="10">
        <v>4122</v>
      </c>
      <c r="E17" s="10">
        <v>4591</v>
      </c>
      <c r="F17" s="2">
        <f t="shared" si="1"/>
        <v>3572</v>
      </c>
      <c r="G17" s="10">
        <v>1795</v>
      </c>
      <c r="H17" s="10">
        <v>1777</v>
      </c>
      <c r="I17" s="9">
        <f t="shared" si="3"/>
        <v>-3.084059705959373</v>
      </c>
      <c r="J17" s="9">
        <f t="shared" si="4"/>
        <v>3.4349631513972545</v>
      </c>
      <c r="L17" s="9">
        <f t="shared" si="5"/>
        <v>-1.3430099884029778</v>
      </c>
      <c r="M17" s="9">
        <f t="shared" si="6"/>
        <v>1.3295424787699675</v>
      </c>
    </row>
    <row r="18" spans="1:13" ht="11.25">
      <c r="A18" s="7" t="s">
        <v>12</v>
      </c>
      <c r="B18" s="19">
        <f t="shared" si="0"/>
        <v>12346</v>
      </c>
      <c r="C18" s="2">
        <f t="shared" si="2"/>
        <v>9340</v>
      </c>
      <c r="D18" s="10">
        <v>4619</v>
      </c>
      <c r="E18" s="10">
        <v>4721</v>
      </c>
      <c r="F18" s="2">
        <f t="shared" si="1"/>
        <v>3006</v>
      </c>
      <c r="G18" s="10">
        <v>1545</v>
      </c>
      <c r="H18" s="10">
        <v>1461</v>
      </c>
      <c r="I18" s="9">
        <f t="shared" si="3"/>
        <v>-3.455912610826381</v>
      </c>
      <c r="J18" s="9">
        <f t="shared" si="4"/>
        <v>3.5322284987467736</v>
      </c>
      <c r="L18" s="9">
        <f t="shared" si="5"/>
        <v>-1.1559612435000561</v>
      </c>
      <c r="M18" s="9">
        <f t="shared" si="6"/>
        <v>1.0931128652126745</v>
      </c>
    </row>
    <row r="19" spans="1:13" ht="11.25">
      <c r="A19" s="7" t="s">
        <v>13</v>
      </c>
      <c r="B19" s="19">
        <f t="shared" si="0"/>
        <v>11040</v>
      </c>
      <c r="C19" s="2">
        <f t="shared" si="2"/>
        <v>8885</v>
      </c>
      <c r="D19" s="10">
        <v>4358</v>
      </c>
      <c r="E19" s="10">
        <v>4527</v>
      </c>
      <c r="F19" s="2">
        <f t="shared" si="1"/>
        <v>2155</v>
      </c>
      <c r="G19" s="10">
        <v>1133</v>
      </c>
      <c r="H19" s="10">
        <v>1022</v>
      </c>
      <c r="I19" s="9">
        <f t="shared" si="3"/>
        <v>-3.260633721147731</v>
      </c>
      <c r="J19" s="9">
        <f t="shared" si="4"/>
        <v>3.3870786727021063</v>
      </c>
      <c r="L19" s="9">
        <f t="shared" si="5"/>
        <v>-0.8477049119000413</v>
      </c>
      <c r="M19" s="9">
        <f t="shared" si="6"/>
        <v>0.7646552691631439</v>
      </c>
    </row>
    <row r="20" spans="1:13" ht="11.25">
      <c r="A20" s="7" t="s">
        <v>14</v>
      </c>
      <c r="B20" s="19">
        <f t="shared" si="0"/>
        <v>9278</v>
      </c>
      <c r="C20" s="2">
        <f t="shared" si="2"/>
        <v>7971</v>
      </c>
      <c r="D20" s="10">
        <v>3777</v>
      </c>
      <c r="E20" s="10">
        <v>4194</v>
      </c>
      <c r="F20" s="2">
        <f t="shared" si="1"/>
        <v>1307</v>
      </c>
      <c r="G20" s="10">
        <v>640</v>
      </c>
      <c r="H20" s="10">
        <v>667</v>
      </c>
      <c r="I20" s="9">
        <f t="shared" si="3"/>
        <v>-2.825932437993341</v>
      </c>
      <c r="J20" s="9">
        <f t="shared" si="4"/>
        <v>3.137929744491415</v>
      </c>
      <c r="L20" s="9">
        <f t="shared" si="5"/>
        <v>-0.4788447869514796</v>
      </c>
      <c r="M20" s="9">
        <f t="shared" si="6"/>
        <v>0.4990460514009951</v>
      </c>
    </row>
    <row r="21" spans="1:13" ht="11.25">
      <c r="A21" s="7" t="s">
        <v>15</v>
      </c>
      <c r="B21" s="19">
        <f t="shared" si="0"/>
        <v>7275</v>
      </c>
      <c r="C21" s="2">
        <f t="shared" si="2"/>
        <v>6504</v>
      </c>
      <c r="D21" s="10">
        <v>3079</v>
      </c>
      <c r="E21" s="10">
        <v>3425</v>
      </c>
      <c r="F21" s="2">
        <f t="shared" si="1"/>
        <v>771</v>
      </c>
      <c r="G21" s="10">
        <v>352</v>
      </c>
      <c r="H21" s="10">
        <v>419</v>
      </c>
      <c r="I21" s="9">
        <f t="shared" si="3"/>
        <v>-2.303692342224384</v>
      </c>
      <c r="J21" s="9">
        <f t="shared" si="4"/>
        <v>2.562567805170027</v>
      </c>
      <c r="L21" s="9">
        <f t="shared" si="5"/>
        <v>-0.26336463282331374</v>
      </c>
      <c r="M21" s="9">
        <f t="shared" si="6"/>
        <v>0.31349369645729674</v>
      </c>
    </row>
    <row r="22" spans="1:13" ht="11.25">
      <c r="A22" s="7" t="s">
        <v>16</v>
      </c>
      <c r="B22" s="19">
        <f t="shared" si="0"/>
        <v>5564</v>
      </c>
      <c r="C22" s="2">
        <f t="shared" si="2"/>
        <v>5188</v>
      </c>
      <c r="D22" s="10">
        <v>2395</v>
      </c>
      <c r="E22" s="10">
        <v>2793</v>
      </c>
      <c r="F22" s="2">
        <f t="shared" si="1"/>
        <v>376</v>
      </c>
      <c r="G22" s="10">
        <v>146</v>
      </c>
      <c r="H22" s="10">
        <v>230</v>
      </c>
      <c r="I22" s="9">
        <f t="shared" si="3"/>
        <v>-1.7919269761699899</v>
      </c>
      <c r="J22" s="9">
        <f t="shared" si="4"/>
        <v>2.089708578055441</v>
      </c>
      <c r="L22" s="9">
        <f t="shared" si="5"/>
        <v>-0.10923646702330628</v>
      </c>
      <c r="M22" s="9">
        <f t="shared" si="6"/>
        <v>0.17208484531068796</v>
      </c>
    </row>
    <row r="23" spans="1:13" ht="11.25">
      <c r="A23" s="7" t="s">
        <v>17</v>
      </c>
      <c r="B23" s="19">
        <f t="shared" si="0"/>
        <v>5282</v>
      </c>
      <c r="C23" s="2">
        <f t="shared" si="2"/>
        <v>5095</v>
      </c>
      <c r="D23" s="10">
        <v>2220</v>
      </c>
      <c r="E23" s="10">
        <v>2875</v>
      </c>
      <c r="F23" s="2">
        <f t="shared" si="1"/>
        <v>187</v>
      </c>
      <c r="G23" s="10">
        <v>67</v>
      </c>
      <c r="H23" s="10">
        <v>120</v>
      </c>
      <c r="I23" s="9">
        <f t="shared" si="3"/>
        <v>-1.6609928547379447</v>
      </c>
      <c r="J23" s="9">
        <f t="shared" si="4"/>
        <v>2.1510605663835993</v>
      </c>
      <c r="L23" s="9">
        <f t="shared" si="5"/>
        <v>-0.05012906363398301</v>
      </c>
      <c r="M23" s="9">
        <f t="shared" si="6"/>
        <v>0.08978339755340241</v>
      </c>
    </row>
    <row r="24" spans="1:13" ht="11.25">
      <c r="A24" s="7" t="s">
        <v>18</v>
      </c>
      <c r="B24" s="19">
        <f t="shared" si="0"/>
        <v>4479</v>
      </c>
      <c r="C24" s="2">
        <f t="shared" si="2"/>
        <v>4359</v>
      </c>
      <c r="D24" s="10">
        <v>1766</v>
      </c>
      <c r="E24" s="10">
        <v>2593</v>
      </c>
      <c r="F24" s="2">
        <f t="shared" si="1"/>
        <v>120</v>
      </c>
      <c r="G24" s="10">
        <v>41</v>
      </c>
      <c r="H24" s="10">
        <v>79</v>
      </c>
      <c r="I24" s="9">
        <f t="shared" si="3"/>
        <v>-1.321312333994239</v>
      </c>
      <c r="J24" s="9">
        <f t="shared" si="4"/>
        <v>1.940069582133104</v>
      </c>
      <c r="L24" s="9">
        <f t="shared" si="5"/>
        <v>-0.030675994164079158</v>
      </c>
      <c r="M24" s="9">
        <f t="shared" si="6"/>
        <v>0.05910740338932326</v>
      </c>
    </row>
    <row r="25" spans="1:13" ht="11.25">
      <c r="A25" s="8" t="s">
        <v>19</v>
      </c>
      <c r="B25" s="19">
        <f t="shared" si="0"/>
        <v>5329</v>
      </c>
      <c r="C25" s="2">
        <f t="shared" si="2"/>
        <v>5256</v>
      </c>
      <c r="D25" s="10">
        <v>2040</v>
      </c>
      <c r="E25" s="10">
        <v>3216</v>
      </c>
      <c r="F25" s="2">
        <f t="shared" si="1"/>
        <v>73</v>
      </c>
      <c r="G25" s="10">
        <v>26</v>
      </c>
      <c r="H25" s="10">
        <v>47</v>
      </c>
      <c r="I25" s="9">
        <f t="shared" si="3"/>
        <v>-1.5263177584078411</v>
      </c>
      <c r="J25" s="9">
        <f t="shared" si="4"/>
        <v>2.4061950544311848</v>
      </c>
      <c r="L25" s="9">
        <f t="shared" si="5"/>
        <v>-0.01945306946990386</v>
      </c>
      <c r="M25" s="9">
        <f t="shared" si="6"/>
        <v>0.03516516404174928</v>
      </c>
    </row>
    <row r="26" spans="1:13" ht="11.25">
      <c r="A26" s="8" t="s">
        <v>20</v>
      </c>
      <c r="B26" s="19">
        <f t="shared" si="0"/>
        <v>5163</v>
      </c>
      <c r="C26" s="2">
        <f t="shared" si="2"/>
        <v>5125</v>
      </c>
      <c r="D26" s="10">
        <v>1880</v>
      </c>
      <c r="E26" s="10">
        <v>3245</v>
      </c>
      <c r="F26" s="2">
        <f t="shared" si="1"/>
        <v>38</v>
      </c>
      <c r="G26" s="10">
        <v>10</v>
      </c>
      <c r="H26" s="10">
        <v>28</v>
      </c>
      <c r="I26" s="9">
        <f t="shared" si="3"/>
        <v>-1.4066065616699712</v>
      </c>
      <c r="J26" s="9">
        <f t="shared" si="4"/>
        <v>2.4278927088399236</v>
      </c>
      <c r="L26" s="9">
        <f t="shared" si="5"/>
        <v>-0.0074819497961168685</v>
      </c>
      <c r="M26" s="9">
        <f t="shared" si="6"/>
        <v>0.02094945942912723</v>
      </c>
    </row>
    <row r="27" spans="1:13" ht="11.25">
      <c r="A27" s="8" t="s">
        <v>75</v>
      </c>
      <c r="B27" s="19">
        <f t="shared" si="0"/>
        <v>2813</v>
      </c>
      <c r="C27" s="2">
        <f t="shared" si="2"/>
        <v>2792</v>
      </c>
      <c r="D27" s="10">
        <v>938</v>
      </c>
      <c r="E27" s="10">
        <v>1854</v>
      </c>
      <c r="F27" s="2">
        <f t="shared" si="1"/>
        <v>21</v>
      </c>
      <c r="G27" s="10">
        <v>7</v>
      </c>
      <c r="H27" s="10">
        <v>14</v>
      </c>
      <c r="I27" s="9">
        <f t="shared" si="3"/>
        <v>-0.7018068908757622</v>
      </c>
      <c r="J27" s="9">
        <f t="shared" si="4"/>
        <v>1.3871534922000672</v>
      </c>
      <c r="L27" s="9">
        <f t="shared" si="5"/>
        <v>-0.005237364857281808</v>
      </c>
      <c r="M27" s="9">
        <f t="shared" si="6"/>
        <v>0.010474729714563615</v>
      </c>
    </row>
    <row r="28" spans="1:13" ht="11.25">
      <c r="A28" s="8" t="s">
        <v>76</v>
      </c>
      <c r="B28" s="19">
        <f t="shared" si="0"/>
        <v>1098</v>
      </c>
      <c r="C28" s="2">
        <f t="shared" si="2"/>
        <v>1094</v>
      </c>
      <c r="D28" s="10">
        <v>290</v>
      </c>
      <c r="E28" s="10">
        <v>804</v>
      </c>
      <c r="F28" s="2">
        <f t="shared" si="1"/>
        <v>4</v>
      </c>
      <c r="G28" s="10">
        <v>0</v>
      </c>
      <c r="H28" s="10">
        <v>4</v>
      </c>
      <c r="I28" s="9">
        <f t="shared" si="3"/>
        <v>-0.21697654408738917</v>
      </c>
      <c r="J28" s="9">
        <f t="shared" si="4"/>
        <v>0.6015487636077962</v>
      </c>
      <c r="L28" s="9">
        <f t="shared" si="5"/>
        <v>0</v>
      </c>
      <c r="M28" s="9">
        <f t="shared" si="6"/>
        <v>0.002992779918446747</v>
      </c>
    </row>
    <row r="29" spans="1:13" ht="11.25">
      <c r="A29" s="8" t="s">
        <v>77</v>
      </c>
      <c r="B29" s="19">
        <f t="shared" si="0"/>
        <v>219</v>
      </c>
      <c r="C29" s="2">
        <f t="shared" si="2"/>
        <v>217</v>
      </c>
      <c r="D29" s="10">
        <v>47</v>
      </c>
      <c r="E29" s="10">
        <v>170</v>
      </c>
      <c r="F29" s="2">
        <f t="shared" si="1"/>
        <v>2</v>
      </c>
      <c r="G29" s="10">
        <v>0</v>
      </c>
      <c r="H29" s="10">
        <v>2</v>
      </c>
      <c r="I29" s="9">
        <f t="shared" si="3"/>
        <v>-0.03516516404174928</v>
      </c>
      <c r="J29" s="9">
        <f t="shared" si="4"/>
        <v>0.12719314653398675</v>
      </c>
      <c r="L29" s="9">
        <f t="shared" si="5"/>
        <v>0</v>
      </c>
      <c r="M29" s="9">
        <f t="shared" si="6"/>
        <v>0.0014963899592233736</v>
      </c>
    </row>
    <row r="30" spans="1:13" ht="11.25">
      <c r="A30" s="8" t="s">
        <v>78</v>
      </c>
      <c r="B30" s="19">
        <f t="shared" si="0"/>
        <v>23</v>
      </c>
      <c r="C30" s="2">
        <f t="shared" si="2"/>
        <v>23</v>
      </c>
      <c r="D30" s="1">
        <v>4</v>
      </c>
      <c r="E30" s="1">
        <v>19</v>
      </c>
      <c r="F30" s="2">
        <f t="shared" si="1"/>
        <v>0</v>
      </c>
      <c r="G30" s="10">
        <v>0</v>
      </c>
      <c r="H30" s="10">
        <v>0</v>
      </c>
      <c r="I30" s="9">
        <f t="shared" si="3"/>
        <v>-0.002992779918446747</v>
      </c>
      <c r="J30" s="9">
        <f t="shared" si="4"/>
        <v>0.014215704612622051</v>
      </c>
      <c r="L30" s="9">
        <f t="shared" si="5"/>
        <v>0</v>
      </c>
      <c r="M30" s="9">
        <f t="shared" si="6"/>
        <v>0</v>
      </c>
    </row>
    <row r="31" spans="1:8" ht="11.25">
      <c r="A31" s="8" t="s">
        <v>88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18.958512588380533</v>
      </c>
      <c r="F67" s="9">
        <f>+E67*100/MM!E67</f>
        <v>144.25827267486127</v>
      </c>
    </row>
    <row r="68" spans="1:6" ht="11.25">
      <c r="A68" s="1" t="s">
        <v>45</v>
      </c>
      <c r="E68" s="9">
        <f>+(SUM(B10:B12)*100/B$8)</f>
        <v>15.416557554898807</v>
      </c>
      <c r="F68" s="9">
        <f>+E68*100/MM!E68</f>
        <v>112.7005776295747</v>
      </c>
    </row>
    <row r="69" spans="1:6" ht="11.25">
      <c r="A69" s="1" t="s">
        <v>46</v>
      </c>
      <c r="E69" s="9">
        <f>+(SUM(B23:B30)*100/B$8)</f>
        <v>18.26044667240283</v>
      </c>
      <c r="F69" s="9">
        <f>+E69*100/MM!E69</f>
        <v>90.47408216664981</v>
      </c>
    </row>
    <row r="70" spans="1:6" ht="11.25">
      <c r="A70" s="1" t="s">
        <v>47</v>
      </c>
      <c r="E70" s="9">
        <f>+(SUM(B26:B30)*100/B$8)</f>
        <v>6.970184430062474</v>
      </c>
      <c r="F70" s="9">
        <f>+E70*100/MM!E70</f>
        <v>100.61030613025596</v>
      </c>
    </row>
    <row r="71" spans="1:6" ht="11.25">
      <c r="A71" s="1" t="s">
        <v>48</v>
      </c>
      <c r="E71" s="9">
        <f>SUM(B10:B12)*100/SUM(B23:B30)</f>
        <v>84.42596082930427</v>
      </c>
      <c r="F71" s="9">
        <f>+E71*100/MM!E71</f>
        <v>124.56669902656158</v>
      </c>
    </row>
    <row r="72" spans="1:6" ht="11.25">
      <c r="A72" s="1" t="s">
        <v>49</v>
      </c>
      <c r="E72" s="9">
        <f>+B10*100/B11</f>
        <v>95.80813633864761</v>
      </c>
      <c r="F72" s="9">
        <f>+E72*100/MM!E72</f>
        <v>92.29699822206061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zoomScalePageLayoutView="0" workbookViewId="0" topLeftCell="A1">
      <selection activeCell="O38" sqref="O38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36</v>
      </c>
    </row>
    <row r="2" spans="1:7" ht="12" thickBot="1">
      <c r="A2" s="11" t="s">
        <v>79</v>
      </c>
      <c r="B2" s="11"/>
      <c r="G2" s="21" t="s">
        <v>87</v>
      </c>
    </row>
    <row r="3" spans="1:9" ht="11.25">
      <c r="A3" s="11" t="s">
        <v>89</v>
      </c>
      <c r="B3" s="11"/>
      <c r="I3" s="36" t="str">
        <f>"D"&amp;F1&amp;" "&amp;"01.01.2014"</f>
        <v>D13. PUENTE DE VALLECAS 01.01.2014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228739</v>
      </c>
      <c r="C8" s="2">
        <f>+D8+E8</f>
        <v>193466</v>
      </c>
      <c r="D8" s="2">
        <f>SUM(D10:D31)</f>
        <v>91496</v>
      </c>
      <c r="E8" s="2">
        <f>SUM(E10:E31)</f>
        <v>101970</v>
      </c>
      <c r="F8" s="2">
        <f>+G8+H8</f>
        <v>35273</v>
      </c>
      <c r="G8" s="2">
        <f>SUM(G10:G31)</f>
        <v>17348</v>
      </c>
      <c r="H8" s="2">
        <f>SUM(H10:H31)</f>
        <v>17925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10415</v>
      </c>
      <c r="C10" s="2">
        <f>+D10+E10</f>
        <v>7894</v>
      </c>
      <c r="D10" s="10">
        <v>4108</v>
      </c>
      <c r="E10" s="10">
        <v>3786</v>
      </c>
      <c r="F10" s="2">
        <f aca="true" t="shared" si="1" ref="F10:F31">+G10+H10</f>
        <v>2521</v>
      </c>
      <c r="G10" s="10">
        <v>1287</v>
      </c>
      <c r="H10" s="10">
        <v>1234</v>
      </c>
      <c r="I10" s="9">
        <f>-D10/$B$8*100</f>
        <v>-1.79593335635812</v>
      </c>
      <c r="J10" s="9">
        <f>E10/$B$8*100</f>
        <v>1.6551615596815585</v>
      </c>
      <c r="L10" s="9">
        <f>-G10/$B$8*100</f>
        <v>-0.5626500072134616</v>
      </c>
      <c r="M10" s="9">
        <f>H10/$B$8*100</f>
        <v>0.5394794940958909</v>
      </c>
    </row>
    <row r="11" spans="1:13" ht="11.25">
      <c r="A11" s="7" t="s">
        <v>6</v>
      </c>
      <c r="B11" s="19">
        <f t="shared" si="0"/>
        <v>10562</v>
      </c>
      <c r="C11" s="2">
        <f aca="true" t="shared" si="2" ref="C11:C31">+D11+E11</f>
        <v>9343</v>
      </c>
      <c r="D11" s="10">
        <v>4842</v>
      </c>
      <c r="E11" s="10">
        <v>4501</v>
      </c>
      <c r="F11" s="2">
        <f t="shared" si="1"/>
        <v>1219</v>
      </c>
      <c r="G11" s="10">
        <v>644</v>
      </c>
      <c r="H11" s="10">
        <v>575</v>
      </c>
      <c r="I11" s="9">
        <f aca="true" t="shared" si="3" ref="I11:I30">-D11/$B$8*100</f>
        <v>-2.116823104061835</v>
      </c>
      <c r="J11" s="9">
        <f aca="true" t="shared" si="4" ref="J11:J30">E11/$B$8*100</f>
        <v>1.9677448970223703</v>
      </c>
      <c r="L11" s="9">
        <f aca="true" t="shared" si="5" ref="L11:L30">-G11/$B$8*100</f>
        <v>-0.281543593353123</v>
      </c>
      <c r="M11" s="9">
        <f aca="true" t="shared" si="6" ref="M11:M30">H11/$B$8*100</f>
        <v>0.25137820835100266</v>
      </c>
    </row>
    <row r="12" spans="1:13" ht="11.25">
      <c r="A12" s="7" t="s">
        <v>7</v>
      </c>
      <c r="B12" s="19">
        <f t="shared" si="0"/>
        <v>10424</v>
      </c>
      <c r="C12" s="2">
        <f t="shared" si="2"/>
        <v>8999</v>
      </c>
      <c r="D12" s="10">
        <v>4629</v>
      </c>
      <c r="E12" s="10">
        <v>4370</v>
      </c>
      <c r="F12" s="2">
        <f t="shared" si="1"/>
        <v>1425</v>
      </c>
      <c r="G12" s="10">
        <v>747</v>
      </c>
      <c r="H12" s="10">
        <v>678</v>
      </c>
      <c r="I12" s="9">
        <f t="shared" si="3"/>
        <v>-2.0237038720987677</v>
      </c>
      <c r="J12" s="9">
        <f t="shared" si="4"/>
        <v>1.9104743834676203</v>
      </c>
      <c r="L12" s="9">
        <f t="shared" si="5"/>
        <v>-0.3265730811099113</v>
      </c>
      <c r="M12" s="9">
        <f t="shared" si="6"/>
        <v>0.296407696107791</v>
      </c>
    </row>
    <row r="13" spans="1:13" ht="11.25">
      <c r="A13" s="7" t="s">
        <v>4</v>
      </c>
      <c r="B13" s="19">
        <f t="shared" si="0"/>
        <v>11098</v>
      </c>
      <c r="C13" s="2">
        <f t="shared" si="2"/>
        <v>9182</v>
      </c>
      <c r="D13" s="10">
        <v>4706</v>
      </c>
      <c r="E13" s="10">
        <v>4476</v>
      </c>
      <c r="F13" s="2">
        <f t="shared" si="1"/>
        <v>1916</v>
      </c>
      <c r="G13" s="10">
        <v>995</v>
      </c>
      <c r="H13" s="10">
        <v>921</v>
      </c>
      <c r="I13" s="9">
        <f t="shared" si="3"/>
        <v>-2.057366693043163</v>
      </c>
      <c r="J13" s="9">
        <f t="shared" si="4"/>
        <v>1.9568154097027617</v>
      </c>
      <c r="L13" s="9">
        <f t="shared" si="5"/>
        <v>-0.43499359532043075</v>
      </c>
      <c r="M13" s="9">
        <f t="shared" si="6"/>
        <v>0.4026423128543886</v>
      </c>
    </row>
    <row r="14" spans="1:13" ht="11.25">
      <c r="A14" s="7" t="s">
        <v>8</v>
      </c>
      <c r="B14" s="19">
        <f t="shared" si="0"/>
        <v>12901</v>
      </c>
      <c r="C14" s="2">
        <f t="shared" si="2"/>
        <v>10330</v>
      </c>
      <c r="D14" s="10">
        <v>5379</v>
      </c>
      <c r="E14" s="10">
        <v>4951</v>
      </c>
      <c r="F14" s="2">
        <f t="shared" si="1"/>
        <v>2571</v>
      </c>
      <c r="G14" s="10">
        <v>1162</v>
      </c>
      <c r="H14" s="10">
        <v>1409</v>
      </c>
      <c r="I14" s="9">
        <f t="shared" si="3"/>
        <v>-2.351588491687032</v>
      </c>
      <c r="J14" s="9">
        <f t="shared" si="4"/>
        <v>2.164475668775329</v>
      </c>
      <c r="L14" s="9">
        <f t="shared" si="5"/>
        <v>-0.5080025706154176</v>
      </c>
      <c r="M14" s="9">
        <f t="shared" si="6"/>
        <v>0.6159859053331526</v>
      </c>
    </row>
    <row r="15" spans="1:13" ht="11.25">
      <c r="A15" s="7" t="s">
        <v>9</v>
      </c>
      <c r="B15" s="19">
        <f t="shared" si="0"/>
        <v>14601</v>
      </c>
      <c r="C15" s="2">
        <f t="shared" si="2"/>
        <v>10288</v>
      </c>
      <c r="D15" s="10">
        <v>5269</v>
      </c>
      <c r="E15" s="10">
        <v>5019</v>
      </c>
      <c r="F15" s="2">
        <f t="shared" si="1"/>
        <v>4313</v>
      </c>
      <c r="G15" s="10">
        <v>1912</v>
      </c>
      <c r="H15" s="10">
        <v>2401</v>
      </c>
      <c r="I15" s="9">
        <f t="shared" si="3"/>
        <v>-2.303498747480753</v>
      </c>
      <c r="J15" s="9">
        <f t="shared" si="4"/>
        <v>2.194203874284665</v>
      </c>
      <c r="L15" s="9">
        <f t="shared" si="5"/>
        <v>-0.8358871902036819</v>
      </c>
      <c r="M15" s="9">
        <f t="shared" si="6"/>
        <v>1.0496679621752303</v>
      </c>
    </row>
    <row r="16" spans="1:13" ht="11.25">
      <c r="A16" s="7" t="s">
        <v>10</v>
      </c>
      <c r="B16" s="19">
        <f t="shared" si="0"/>
        <v>17131</v>
      </c>
      <c r="C16" s="2">
        <f t="shared" si="2"/>
        <v>11602</v>
      </c>
      <c r="D16" s="10">
        <v>5804</v>
      </c>
      <c r="E16" s="10">
        <v>5798</v>
      </c>
      <c r="F16" s="2">
        <f t="shared" si="1"/>
        <v>5529</v>
      </c>
      <c r="G16" s="10">
        <v>2682</v>
      </c>
      <c r="H16" s="10">
        <v>2847</v>
      </c>
      <c r="I16" s="9">
        <f t="shared" si="3"/>
        <v>-2.537389776120382</v>
      </c>
      <c r="J16" s="9">
        <f t="shared" si="4"/>
        <v>2.5347666991636757</v>
      </c>
      <c r="L16" s="9">
        <f t="shared" si="5"/>
        <v>-1.1725153996476334</v>
      </c>
      <c r="M16" s="9">
        <f t="shared" si="6"/>
        <v>1.2446500159570515</v>
      </c>
    </row>
    <row r="17" spans="1:13" ht="11.25">
      <c r="A17" s="7" t="s">
        <v>11</v>
      </c>
      <c r="B17" s="19">
        <f t="shared" si="0"/>
        <v>18783</v>
      </c>
      <c r="C17" s="2">
        <f t="shared" si="2"/>
        <v>13635</v>
      </c>
      <c r="D17" s="10">
        <v>6794</v>
      </c>
      <c r="E17" s="10">
        <v>6841</v>
      </c>
      <c r="F17" s="2">
        <f t="shared" si="1"/>
        <v>5148</v>
      </c>
      <c r="G17" s="10">
        <v>2672</v>
      </c>
      <c r="H17" s="10">
        <v>2476</v>
      </c>
      <c r="I17" s="9">
        <f t="shared" si="3"/>
        <v>-2.970197473976891</v>
      </c>
      <c r="J17" s="9">
        <f t="shared" si="4"/>
        <v>2.9907449101377552</v>
      </c>
      <c r="L17" s="9">
        <f t="shared" si="5"/>
        <v>-1.1681436047197897</v>
      </c>
      <c r="M17" s="9">
        <f t="shared" si="6"/>
        <v>1.0824564241340568</v>
      </c>
    </row>
    <row r="18" spans="1:13" ht="11.25">
      <c r="A18" s="7" t="s">
        <v>12</v>
      </c>
      <c r="B18" s="19">
        <f t="shared" si="0"/>
        <v>18176</v>
      </c>
      <c r="C18" s="2">
        <f t="shared" si="2"/>
        <v>14316</v>
      </c>
      <c r="D18" s="10">
        <v>7002</v>
      </c>
      <c r="E18" s="10">
        <v>7314</v>
      </c>
      <c r="F18" s="2">
        <f t="shared" si="1"/>
        <v>3860</v>
      </c>
      <c r="G18" s="10">
        <v>2062</v>
      </c>
      <c r="H18" s="10">
        <v>1798</v>
      </c>
      <c r="I18" s="9">
        <f t="shared" si="3"/>
        <v>-3.061130808476036</v>
      </c>
      <c r="J18" s="9">
        <f t="shared" si="4"/>
        <v>3.197530810224754</v>
      </c>
      <c r="L18" s="9">
        <f t="shared" si="5"/>
        <v>-0.9014641141213349</v>
      </c>
      <c r="M18" s="9">
        <f t="shared" si="6"/>
        <v>0.7860487280262658</v>
      </c>
    </row>
    <row r="19" spans="1:13" ht="11.25">
      <c r="A19" s="7" t="s">
        <v>13</v>
      </c>
      <c r="B19" s="19">
        <f t="shared" si="0"/>
        <v>19550</v>
      </c>
      <c r="C19" s="2">
        <f t="shared" si="2"/>
        <v>16841</v>
      </c>
      <c r="D19" s="10">
        <v>8026</v>
      </c>
      <c r="E19" s="10">
        <v>8815</v>
      </c>
      <c r="F19" s="2">
        <f t="shared" si="1"/>
        <v>2709</v>
      </c>
      <c r="G19" s="10">
        <v>1331</v>
      </c>
      <c r="H19" s="10">
        <v>1378</v>
      </c>
      <c r="I19" s="9">
        <f t="shared" si="3"/>
        <v>-3.508802609087213</v>
      </c>
      <c r="J19" s="9">
        <f t="shared" si="4"/>
        <v>3.853737228894067</v>
      </c>
      <c r="L19" s="9">
        <f t="shared" si="5"/>
        <v>-0.5818859048959731</v>
      </c>
      <c r="M19" s="9">
        <f t="shared" si="6"/>
        <v>0.6024333410568377</v>
      </c>
    </row>
    <row r="20" spans="1:13" ht="11.25">
      <c r="A20" s="7" t="s">
        <v>14</v>
      </c>
      <c r="B20" s="19">
        <f t="shared" si="0"/>
        <v>18134</v>
      </c>
      <c r="C20" s="2">
        <f t="shared" si="2"/>
        <v>16310</v>
      </c>
      <c r="D20" s="10">
        <v>7772</v>
      </c>
      <c r="E20" s="10">
        <v>8538</v>
      </c>
      <c r="F20" s="2">
        <f t="shared" si="1"/>
        <v>1824</v>
      </c>
      <c r="G20" s="10">
        <v>899</v>
      </c>
      <c r="H20" s="10">
        <v>925</v>
      </c>
      <c r="I20" s="9">
        <f t="shared" si="3"/>
        <v>-3.397759017919987</v>
      </c>
      <c r="J20" s="9">
        <f t="shared" si="4"/>
        <v>3.7326385093928014</v>
      </c>
      <c r="L20" s="9">
        <f t="shared" si="5"/>
        <v>-0.3930243640131329</v>
      </c>
      <c r="M20" s="9">
        <f t="shared" si="6"/>
        <v>0.404391030825526</v>
      </c>
    </row>
    <row r="21" spans="1:13" ht="11.25">
      <c r="A21" s="7" t="s">
        <v>15</v>
      </c>
      <c r="B21" s="19">
        <f t="shared" si="0"/>
        <v>14075</v>
      </c>
      <c r="C21" s="2">
        <f t="shared" si="2"/>
        <v>12965</v>
      </c>
      <c r="D21" s="10">
        <v>6234</v>
      </c>
      <c r="E21" s="10">
        <v>6731</v>
      </c>
      <c r="F21" s="2">
        <f t="shared" si="1"/>
        <v>1110</v>
      </c>
      <c r="G21" s="10">
        <v>519</v>
      </c>
      <c r="H21" s="10">
        <v>591</v>
      </c>
      <c r="I21" s="9">
        <f t="shared" si="3"/>
        <v>-2.7253769580176535</v>
      </c>
      <c r="J21" s="9">
        <f t="shared" si="4"/>
        <v>2.9426551659314764</v>
      </c>
      <c r="L21" s="9">
        <f t="shared" si="5"/>
        <v>-0.22689615675507893</v>
      </c>
      <c r="M21" s="9">
        <f t="shared" si="6"/>
        <v>0.2583730802355523</v>
      </c>
    </row>
    <row r="22" spans="1:13" ht="11.25">
      <c r="A22" s="7" t="s">
        <v>16</v>
      </c>
      <c r="B22" s="19">
        <f t="shared" si="0"/>
        <v>10151</v>
      </c>
      <c r="C22" s="2">
        <f t="shared" si="2"/>
        <v>9612</v>
      </c>
      <c r="D22" s="10">
        <v>4508</v>
      </c>
      <c r="E22" s="10">
        <v>5104</v>
      </c>
      <c r="F22" s="2">
        <f t="shared" si="1"/>
        <v>539</v>
      </c>
      <c r="G22" s="10">
        <v>215</v>
      </c>
      <c r="H22" s="10">
        <v>324</v>
      </c>
      <c r="I22" s="9">
        <f t="shared" si="3"/>
        <v>-1.9708051534718611</v>
      </c>
      <c r="J22" s="9">
        <f t="shared" si="4"/>
        <v>2.2313641311713353</v>
      </c>
      <c r="L22" s="9">
        <f t="shared" si="5"/>
        <v>-0.09399359094863578</v>
      </c>
      <c r="M22" s="9">
        <f t="shared" si="6"/>
        <v>0.14164615566213018</v>
      </c>
    </row>
    <row r="23" spans="1:13" ht="11.25">
      <c r="A23" s="7" t="s">
        <v>17</v>
      </c>
      <c r="B23" s="19">
        <f t="shared" si="0"/>
        <v>9409</v>
      </c>
      <c r="C23" s="2">
        <f t="shared" si="2"/>
        <v>9144</v>
      </c>
      <c r="D23" s="10">
        <v>4014</v>
      </c>
      <c r="E23" s="10">
        <v>5130</v>
      </c>
      <c r="F23" s="2">
        <f t="shared" si="1"/>
        <v>265</v>
      </c>
      <c r="G23" s="10">
        <v>103</v>
      </c>
      <c r="H23" s="10">
        <v>162</v>
      </c>
      <c r="I23" s="9">
        <f t="shared" si="3"/>
        <v>-1.7548384840363906</v>
      </c>
      <c r="J23" s="9">
        <f t="shared" si="4"/>
        <v>2.2427307979837283</v>
      </c>
      <c r="L23" s="9">
        <f t="shared" si="5"/>
        <v>-0.045029487756788306</v>
      </c>
      <c r="M23" s="9">
        <f t="shared" si="6"/>
        <v>0.07082307783106509</v>
      </c>
    </row>
    <row r="24" spans="1:13" ht="11.25">
      <c r="A24" s="7" t="s">
        <v>18</v>
      </c>
      <c r="B24" s="19">
        <f t="shared" si="0"/>
        <v>8151</v>
      </c>
      <c r="C24" s="2">
        <f t="shared" si="2"/>
        <v>7999</v>
      </c>
      <c r="D24" s="10">
        <v>3301</v>
      </c>
      <c r="E24" s="10">
        <v>4698</v>
      </c>
      <c r="F24" s="2">
        <f t="shared" si="1"/>
        <v>152</v>
      </c>
      <c r="G24" s="10">
        <v>58</v>
      </c>
      <c r="H24" s="10">
        <v>94</v>
      </c>
      <c r="I24" s="9">
        <f t="shared" si="3"/>
        <v>-1.4431295056811475</v>
      </c>
      <c r="J24" s="9">
        <f t="shared" si="4"/>
        <v>2.053869257100888</v>
      </c>
      <c r="L24" s="9">
        <f t="shared" si="5"/>
        <v>-0.025356410581492444</v>
      </c>
      <c r="M24" s="9">
        <f t="shared" si="6"/>
        <v>0.041094872321729134</v>
      </c>
    </row>
    <row r="25" spans="1:13" ht="11.25">
      <c r="A25" s="8" t="s">
        <v>19</v>
      </c>
      <c r="B25" s="19">
        <f t="shared" si="0"/>
        <v>9289</v>
      </c>
      <c r="C25" s="2">
        <f t="shared" si="2"/>
        <v>9199</v>
      </c>
      <c r="D25" s="10">
        <v>3608</v>
      </c>
      <c r="E25" s="10">
        <v>5591</v>
      </c>
      <c r="F25" s="2">
        <f t="shared" si="1"/>
        <v>90</v>
      </c>
      <c r="G25" s="10">
        <v>32</v>
      </c>
      <c r="H25" s="10">
        <v>58</v>
      </c>
      <c r="I25" s="9">
        <f t="shared" si="3"/>
        <v>-1.577343609965944</v>
      </c>
      <c r="J25" s="9">
        <f t="shared" si="4"/>
        <v>2.4442705441573147</v>
      </c>
      <c r="L25" s="9">
        <f t="shared" si="5"/>
        <v>-0.01398974376909928</v>
      </c>
      <c r="M25" s="9">
        <f t="shared" si="6"/>
        <v>0.025356410581492444</v>
      </c>
    </row>
    <row r="26" spans="1:13" ht="11.25">
      <c r="A26" s="8" t="s">
        <v>20</v>
      </c>
      <c r="B26" s="19">
        <f t="shared" si="0"/>
        <v>8845</v>
      </c>
      <c r="C26" s="2">
        <f t="shared" si="2"/>
        <v>8784</v>
      </c>
      <c r="D26" s="10">
        <v>3304</v>
      </c>
      <c r="E26" s="10">
        <v>5480</v>
      </c>
      <c r="F26" s="2">
        <f t="shared" si="1"/>
        <v>61</v>
      </c>
      <c r="G26" s="10">
        <v>21</v>
      </c>
      <c r="H26" s="10">
        <v>40</v>
      </c>
      <c r="I26" s="9">
        <f t="shared" si="3"/>
        <v>-1.4444410441595006</v>
      </c>
      <c r="J26" s="9">
        <f t="shared" si="4"/>
        <v>2.3957436204582514</v>
      </c>
      <c r="L26" s="9">
        <f t="shared" si="5"/>
        <v>-0.009180769348471401</v>
      </c>
      <c r="M26" s="9">
        <f t="shared" si="6"/>
        <v>0.017487179711374097</v>
      </c>
    </row>
    <row r="27" spans="1:13" ht="11.25">
      <c r="A27" s="8" t="s">
        <v>75</v>
      </c>
      <c r="B27" s="19">
        <f t="shared" si="0"/>
        <v>4902</v>
      </c>
      <c r="C27" s="2">
        <f t="shared" si="2"/>
        <v>4888</v>
      </c>
      <c r="D27" s="10">
        <v>1611</v>
      </c>
      <c r="E27" s="10">
        <v>3277</v>
      </c>
      <c r="F27" s="2">
        <f t="shared" si="1"/>
        <v>14</v>
      </c>
      <c r="G27" s="10">
        <v>6</v>
      </c>
      <c r="H27" s="10">
        <v>8</v>
      </c>
      <c r="I27" s="9">
        <f t="shared" si="3"/>
        <v>-0.7042961628755918</v>
      </c>
      <c r="J27" s="9">
        <f t="shared" si="4"/>
        <v>1.432637197854323</v>
      </c>
      <c r="L27" s="9">
        <f t="shared" si="5"/>
        <v>-0.002623076956706115</v>
      </c>
      <c r="M27" s="9">
        <f t="shared" si="6"/>
        <v>0.00349743594227482</v>
      </c>
    </row>
    <row r="28" spans="1:13" ht="11.25">
      <c r="A28" s="8" t="s">
        <v>76</v>
      </c>
      <c r="B28" s="19">
        <f t="shared" si="0"/>
        <v>1768</v>
      </c>
      <c r="C28" s="2">
        <f t="shared" si="2"/>
        <v>1766</v>
      </c>
      <c r="D28" s="10">
        <v>508</v>
      </c>
      <c r="E28" s="10">
        <v>1258</v>
      </c>
      <c r="F28" s="2">
        <f t="shared" si="1"/>
        <v>2</v>
      </c>
      <c r="G28" s="10">
        <v>0</v>
      </c>
      <c r="H28" s="10">
        <v>2</v>
      </c>
      <c r="I28" s="9">
        <f t="shared" si="3"/>
        <v>-0.22208718233445107</v>
      </c>
      <c r="J28" s="9">
        <f t="shared" si="4"/>
        <v>0.5499718019227154</v>
      </c>
      <c r="L28" s="9">
        <f t="shared" si="5"/>
        <v>0</v>
      </c>
      <c r="M28" s="9">
        <f t="shared" si="6"/>
        <v>0.000874358985568705</v>
      </c>
    </row>
    <row r="29" spans="1:13" ht="11.25">
      <c r="A29" s="8" t="s">
        <v>77</v>
      </c>
      <c r="B29" s="19">
        <f t="shared" si="0"/>
        <v>319</v>
      </c>
      <c r="C29" s="2">
        <f t="shared" si="2"/>
        <v>316</v>
      </c>
      <c r="D29" s="10">
        <v>71</v>
      </c>
      <c r="E29" s="10">
        <v>245</v>
      </c>
      <c r="F29" s="2">
        <f t="shared" si="1"/>
        <v>3</v>
      </c>
      <c r="G29" s="10">
        <v>0</v>
      </c>
      <c r="H29" s="10">
        <v>3</v>
      </c>
      <c r="I29" s="9">
        <f t="shared" si="3"/>
        <v>-0.031039743987689026</v>
      </c>
      <c r="J29" s="9">
        <f t="shared" si="4"/>
        <v>0.10710897573216636</v>
      </c>
      <c r="L29" s="9">
        <f t="shared" si="5"/>
        <v>0</v>
      </c>
      <c r="M29" s="9">
        <f t="shared" si="6"/>
        <v>0.0013115384783530576</v>
      </c>
    </row>
    <row r="30" spans="1:13" ht="11.25">
      <c r="A30" s="8" t="s">
        <v>78</v>
      </c>
      <c r="B30" s="19">
        <f t="shared" si="0"/>
        <v>54</v>
      </c>
      <c r="C30" s="2">
        <f t="shared" si="2"/>
        <v>52</v>
      </c>
      <c r="D30" s="1">
        <v>6</v>
      </c>
      <c r="E30" s="1">
        <v>46</v>
      </c>
      <c r="F30" s="2">
        <f t="shared" si="1"/>
        <v>2</v>
      </c>
      <c r="G30" s="10">
        <v>1</v>
      </c>
      <c r="H30" s="10">
        <v>1</v>
      </c>
      <c r="I30" s="9">
        <f t="shared" si="3"/>
        <v>-0.002623076956706115</v>
      </c>
      <c r="J30" s="9">
        <f t="shared" si="4"/>
        <v>0.020110256668080216</v>
      </c>
      <c r="L30" s="9">
        <f t="shared" si="5"/>
        <v>-0.0004371794927843525</v>
      </c>
      <c r="M30" s="9">
        <f t="shared" si="6"/>
        <v>0.0004371794927843525</v>
      </c>
    </row>
    <row r="31" spans="1:8" ht="11.25">
      <c r="A31" s="8" t="s">
        <v>88</v>
      </c>
      <c r="B31" s="19">
        <f t="shared" si="0"/>
        <v>1</v>
      </c>
      <c r="C31" s="2">
        <f t="shared" si="2"/>
        <v>1</v>
      </c>
      <c r="D31" s="1">
        <v>0</v>
      </c>
      <c r="E31" s="1">
        <v>1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15.420632248982464</v>
      </c>
      <c r="F67" s="9">
        <f>+E67*100/MM!E67</f>
        <v>117.33799059509957</v>
      </c>
    </row>
    <row r="68" spans="1:6" ht="11.25">
      <c r="A68" s="1" t="s">
        <v>45</v>
      </c>
      <c r="E68" s="9">
        <f>+(SUM(B10:B12)*100/B$8)</f>
        <v>13.727873252921452</v>
      </c>
      <c r="F68" s="9">
        <f>+E68*100/MM!E68</f>
        <v>100.35568833836143</v>
      </c>
    </row>
    <row r="69" spans="1:6" ht="11.25">
      <c r="A69" s="1" t="s">
        <v>46</v>
      </c>
      <c r="E69" s="9">
        <f>+(SUM(B23:B30)*100/B$8)</f>
        <v>18.683739983124873</v>
      </c>
      <c r="F69" s="9">
        <f>+E69*100/MM!E69</f>
        <v>92.57135144280275</v>
      </c>
    </row>
    <row r="70" spans="1:6" ht="11.25">
      <c r="A70" s="1" t="s">
        <v>47</v>
      </c>
      <c r="E70" s="9">
        <f>+(SUM(B26:B30)*100/B$8)</f>
        <v>6.945907781357792</v>
      </c>
      <c r="F70" s="9">
        <f>+E70*100/MM!E70</f>
        <v>100.25988770410063</v>
      </c>
    </row>
    <row r="71" spans="1:6" ht="11.25">
      <c r="A71" s="1" t="s">
        <v>48</v>
      </c>
      <c r="E71" s="9">
        <f>SUM(B10:B12)*100/SUM(B23:B30)</f>
        <v>73.47497484615205</v>
      </c>
      <c r="F71" s="9">
        <f>+E71*100/MM!E71</f>
        <v>108.40901291191415</v>
      </c>
    </row>
    <row r="72" spans="1:6" ht="11.25">
      <c r="A72" s="1" t="s">
        <v>49</v>
      </c>
      <c r="E72" s="9">
        <f>+B10*100/B11</f>
        <v>98.6082181405037</v>
      </c>
      <c r="F72" s="9">
        <f>+E72*100/MM!E72</f>
        <v>94.99446375018698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37</v>
      </c>
    </row>
    <row r="2" spans="1:7" ht="12" thickBot="1">
      <c r="A2" s="11" t="s">
        <v>79</v>
      </c>
      <c r="B2" s="11"/>
      <c r="G2" s="21" t="s">
        <v>87</v>
      </c>
    </row>
    <row r="3" spans="1:9" ht="11.25">
      <c r="A3" s="11" t="s">
        <v>89</v>
      </c>
      <c r="B3" s="11"/>
      <c r="I3" s="36" t="str">
        <f>"D"&amp;F1&amp;" "&amp;"01.01.2014"</f>
        <v>D14. MORATALAZ 01.01.2014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96171</v>
      </c>
      <c r="C8" s="2">
        <f>+D8+E8</f>
        <v>88085</v>
      </c>
      <c r="D8" s="2">
        <f>SUM(D10:D31)</f>
        <v>40743</v>
      </c>
      <c r="E8" s="2">
        <f>SUM(E10:E31)</f>
        <v>47342</v>
      </c>
      <c r="F8" s="2">
        <f>+G8+H8</f>
        <v>8086</v>
      </c>
      <c r="G8" s="2">
        <f>SUM(G10:G31)</f>
        <v>3629</v>
      </c>
      <c r="H8" s="2">
        <f>SUM(H10:H31)</f>
        <v>4457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3466</v>
      </c>
      <c r="C10" s="2">
        <f>+D10+E10</f>
        <v>3010</v>
      </c>
      <c r="D10" s="10">
        <v>1529</v>
      </c>
      <c r="E10" s="10">
        <v>1481</v>
      </c>
      <c r="F10" s="2">
        <f aca="true" t="shared" si="1" ref="F10:F31">+G10+H10</f>
        <v>456</v>
      </c>
      <c r="G10" s="10">
        <v>232</v>
      </c>
      <c r="H10" s="10">
        <v>224</v>
      </c>
      <c r="I10" s="9">
        <f>-D10/$B$8*100</f>
        <v>-1.5898763660562956</v>
      </c>
      <c r="J10" s="9">
        <f>E10/$B$8*100</f>
        <v>1.539965270195797</v>
      </c>
      <c r="L10" s="9">
        <f>-G10/$B$8*100</f>
        <v>-0.24123696332574268</v>
      </c>
      <c r="M10" s="9">
        <f>H10/$B$8*100</f>
        <v>0.23291844734899292</v>
      </c>
    </row>
    <row r="11" spans="1:13" ht="11.25">
      <c r="A11" s="7" t="s">
        <v>6</v>
      </c>
      <c r="B11" s="19">
        <f t="shared" si="0"/>
        <v>3952</v>
      </c>
      <c r="C11" s="2">
        <f aca="true" t="shared" si="2" ref="C11:C31">+D11+E11</f>
        <v>3692</v>
      </c>
      <c r="D11" s="10">
        <v>1886</v>
      </c>
      <c r="E11" s="10">
        <v>1806</v>
      </c>
      <c r="F11" s="2">
        <f t="shared" si="1"/>
        <v>260</v>
      </c>
      <c r="G11" s="10">
        <v>135</v>
      </c>
      <c r="H11" s="10">
        <v>125</v>
      </c>
      <c r="I11" s="9">
        <f aca="true" t="shared" si="3" ref="I11:I30">-D11/$B$8*100</f>
        <v>-1.961090141518753</v>
      </c>
      <c r="J11" s="9">
        <f aca="true" t="shared" si="4" ref="J11:J30">E11/$B$8*100</f>
        <v>1.8779049817512556</v>
      </c>
      <c r="L11" s="9">
        <f aca="true" t="shared" si="5" ref="L11:L30">-G11/$B$8*100</f>
        <v>-0.140374957107652</v>
      </c>
      <c r="M11" s="9">
        <f aca="true" t="shared" si="6" ref="M11:M30">H11/$B$8*100</f>
        <v>0.1299768121367148</v>
      </c>
    </row>
    <row r="12" spans="1:13" ht="11.25">
      <c r="A12" s="7" t="s">
        <v>7</v>
      </c>
      <c r="B12" s="19">
        <f t="shared" si="0"/>
        <v>4256</v>
      </c>
      <c r="C12" s="2">
        <f t="shared" si="2"/>
        <v>3967</v>
      </c>
      <c r="D12" s="10">
        <v>1990</v>
      </c>
      <c r="E12" s="10">
        <v>1977</v>
      </c>
      <c r="F12" s="2">
        <f t="shared" si="1"/>
        <v>289</v>
      </c>
      <c r="G12" s="10">
        <v>150</v>
      </c>
      <c r="H12" s="10">
        <v>139</v>
      </c>
      <c r="I12" s="9">
        <f t="shared" si="3"/>
        <v>-2.0692308492165</v>
      </c>
      <c r="J12" s="9">
        <f t="shared" si="4"/>
        <v>2.055713260754281</v>
      </c>
      <c r="L12" s="9">
        <f t="shared" si="5"/>
        <v>-0.15597217456405776</v>
      </c>
      <c r="M12" s="9">
        <f t="shared" si="6"/>
        <v>0.14453421509602687</v>
      </c>
    </row>
    <row r="13" spans="1:13" ht="11.25">
      <c r="A13" s="7" t="s">
        <v>4</v>
      </c>
      <c r="B13" s="19">
        <f t="shared" si="0"/>
        <v>4616</v>
      </c>
      <c r="C13" s="2">
        <f t="shared" si="2"/>
        <v>4169</v>
      </c>
      <c r="D13" s="10">
        <v>2156</v>
      </c>
      <c r="E13" s="10">
        <v>2013</v>
      </c>
      <c r="F13" s="2">
        <f t="shared" si="1"/>
        <v>447</v>
      </c>
      <c r="G13" s="10">
        <v>224</v>
      </c>
      <c r="H13" s="10">
        <v>223</v>
      </c>
      <c r="I13" s="9">
        <f t="shared" si="3"/>
        <v>-2.241840055734057</v>
      </c>
      <c r="J13" s="9">
        <f t="shared" si="4"/>
        <v>2.093146582649655</v>
      </c>
      <c r="L13" s="9">
        <f t="shared" si="5"/>
        <v>-0.23291844734899292</v>
      </c>
      <c r="M13" s="9">
        <f t="shared" si="6"/>
        <v>0.23187863285189922</v>
      </c>
    </row>
    <row r="14" spans="1:13" ht="11.25">
      <c r="A14" s="7" t="s">
        <v>8</v>
      </c>
      <c r="B14" s="19">
        <f t="shared" si="0"/>
        <v>4837</v>
      </c>
      <c r="C14" s="2">
        <f t="shared" si="2"/>
        <v>4216</v>
      </c>
      <c r="D14" s="10">
        <v>2172</v>
      </c>
      <c r="E14" s="10">
        <v>2044</v>
      </c>
      <c r="F14" s="2">
        <f t="shared" si="1"/>
        <v>621</v>
      </c>
      <c r="G14" s="10">
        <v>287</v>
      </c>
      <c r="H14" s="10">
        <v>334</v>
      </c>
      <c r="I14" s="9">
        <f t="shared" si="3"/>
        <v>-2.2584770876875564</v>
      </c>
      <c r="J14" s="9">
        <f t="shared" si="4"/>
        <v>2.1253808320595606</v>
      </c>
      <c r="L14" s="9">
        <f t="shared" si="5"/>
        <v>-0.2984267606658972</v>
      </c>
      <c r="M14" s="9">
        <f t="shared" si="6"/>
        <v>0.347298042029302</v>
      </c>
    </row>
    <row r="15" spans="1:13" ht="11.25">
      <c r="A15" s="7" t="s">
        <v>9</v>
      </c>
      <c r="B15" s="19">
        <f t="shared" si="0"/>
        <v>5028</v>
      </c>
      <c r="C15" s="2">
        <f t="shared" si="2"/>
        <v>4011</v>
      </c>
      <c r="D15" s="10">
        <v>2059</v>
      </c>
      <c r="E15" s="10">
        <v>1952</v>
      </c>
      <c r="F15" s="2">
        <f t="shared" si="1"/>
        <v>1017</v>
      </c>
      <c r="G15" s="10">
        <v>417</v>
      </c>
      <c r="H15" s="10">
        <v>600</v>
      </c>
      <c r="I15" s="9">
        <f t="shared" si="3"/>
        <v>-2.1409780495159665</v>
      </c>
      <c r="J15" s="9">
        <f t="shared" si="4"/>
        <v>2.0297178983269384</v>
      </c>
      <c r="L15" s="9">
        <f t="shared" si="5"/>
        <v>-0.4336026452880806</v>
      </c>
      <c r="M15" s="9">
        <f t="shared" si="6"/>
        <v>0.6238886982562311</v>
      </c>
    </row>
    <row r="16" spans="1:13" ht="11.25">
      <c r="A16" s="7" t="s">
        <v>10</v>
      </c>
      <c r="B16" s="19">
        <f t="shared" si="0"/>
        <v>5822</v>
      </c>
      <c r="C16" s="2">
        <f t="shared" si="2"/>
        <v>4547</v>
      </c>
      <c r="D16" s="10">
        <v>2320</v>
      </c>
      <c r="E16" s="10">
        <v>2227</v>
      </c>
      <c r="F16" s="2">
        <f t="shared" si="1"/>
        <v>1275</v>
      </c>
      <c r="G16" s="10">
        <v>553</v>
      </c>
      <c r="H16" s="10">
        <v>722</v>
      </c>
      <c r="I16" s="9">
        <f t="shared" si="3"/>
        <v>-2.412369633257427</v>
      </c>
      <c r="J16" s="9">
        <f t="shared" si="4"/>
        <v>2.315666885027711</v>
      </c>
      <c r="L16" s="9">
        <f t="shared" si="5"/>
        <v>-0.5750174168928263</v>
      </c>
      <c r="M16" s="9">
        <f t="shared" si="6"/>
        <v>0.7507460669016647</v>
      </c>
    </row>
    <row r="17" spans="1:13" ht="11.25">
      <c r="A17" s="7" t="s">
        <v>11</v>
      </c>
      <c r="B17" s="19">
        <f t="shared" si="0"/>
        <v>6327</v>
      </c>
      <c r="C17" s="2">
        <f t="shared" si="2"/>
        <v>5219</v>
      </c>
      <c r="D17" s="10">
        <v>2562</v>
      </c>
      <c r="E17" s="10">
        <v>2657</v>
      </c>
      <c r="F17" s="2">
        <f t="shared" si="1"/>
        <v>1108</v>
      </c>
      <c r="G17" s="10">
        <v>522</v>
      </c>
      <c r="H17" s="10">
        <v>586</v>
      </c>
      <c r="I17" s="9">
        <f t="shared" si="3"/>
        <v>-2.664004741554107</v>
      </c>
      <c r="J17" s="9">
        <f t="shared" si="4"/>
        <v>2.76278711877801</v>
      </c>
      <c r="L17" s="9">
        <f t="shared" si="5"/>
        <v>-0.5427831674829211</v>
      </c>
      <c r="M17" s="9">
        <f t="shared" si="6"/>
        <v>0.6093312952969191</v>
      </c>
    </row>
    <row r="18" spans="1:13" ht="11.25">
      <c r="A18" s="7" t="s">
        <v>12</v>
      </c>
      <c r="B18" s="19">
        <f t="shared" si="0"/>
        <v>7281</v>
      </c>
      <c r="C18" s="2">
        <f t="shared" si="2"/>
        <v>6419</v>
      </c>
      <c r="D18" s="10">
        <v>3036</v>
      </c>
      <c r="E18" s="10">
        <v>3383</v>
      </c>
      <c r="F18" s="2">
        <f t="shared" si="1"/>
        <v>862</v>
      </c>
      <c r="G18" s="10">
        <v>433</v>
      </c>
      <c r="H18" s="10">
        <v>429</v>
      </c>
      <c r="I18" s="9">
        <f t="shared" si="3"/>
        <v>-3.1568768131765292</v>
      </c>
      <c r="J18" s="9">
        <f t="shared" si="4"/>
        <v>3.5176924436680497</v>
      </c>
      <c r="L18" s="9">
        <f t="shared" si="5"/>
        <v>-0.4502396772415801</v>
      </c>
      <c r="M18" s="9">
        <f t="shared" si="6"/>
        <v>0.44608041925320524</v>
      </c>
    </row>
    <row r="19" spans="1:13" ht="11.25">
      <c r="A19" s="7" t="s">
        <v>13</v>
      </c>
      <c r="B19" s="19">
        <f t="shared" si="0"/>
        <v>8123</v>
      </c>
      <c r="C19" s="2">
        <f t="shared" si="2"/>
        <v>7486</v>
      </c>
      <c r="D19" s="10">
        <v>3540</v>
      </c>
      <c r="E19" s="10">
        <v>3946</v>
      </c>
      <c r="F19" s="2">
        <f t="shared" si="1"/>
        <v>637</v>
      </c>
      <c r="G19" s="10">
        <v>273</v>
      </c>
      <c r="H19" s="10">
        <v>364</v>
      </c>
      <c r="I19" s="9">
        <f t="shared" si="3"/>
        <v>-3.680943319711764</v>
      </c>
      <c r="J19" s="9">
        <f t="shared" si="4"/>
        <v>4.103108005531813</v>
      </c>
      <c r="L19" s="9">
        <f t="shared" si="5"/>
        <v>-0.28386935770658517</v>
      </c>
      <c r="M19" s="9">
        <f t="shared" si="6"/>
        <v>0.3784924769421135</v>
      </c>
    </row>
    <row r="20" spans="1:13" ht="11.25">
      <c r="A20" s="7" t="s">
        <v>14</v>
      </c>
      <c r="B20" s="19">
        <f t="shared" si="0"/>
        <v>7509</v>
      </c>
      <c r="C20" s="2">
        <f t="shared" si="2"/>
        <v>7088</v>
      </c>
      <c r="D20" s="10">
        <v>3357</v>
      </c>
      <c r="E20" s="10">
        <v>3731</v>
      </c>
      <c r="F20" s="2">
        <f t="shared" si="1"/>
        <v>421</v>
      </c>
      <c r="G20" s="10">
        <v>145</v>
      </c>
      <c r="H20" s="10">
        <v>276</v>
      </c>
      <c r="I20" s="9">
        <f t="shared" si="3"/>
        <v>-3.490657266743613</v>
      </c>
      <c r="J20" s="9">
        <f t="shared" si="4"/>
        <v>3.8795478886566634</v>
      </c>
      <c r="L20" s="9">
        <f t="shared" si="5"/>
        <v>-0.15077310207858918</v>
      </c>
      <c r="M20" s="9">
        <f t="shared" si="6"/>
        <v>0.2869888011978663</v>
      </c>
    </row>
    <row r="21" spans="1:13" ht="11.25">
      <c r="A21" s="7" t="s">
        <v>15</v>
      </c>
      <c r="B21" s="19">
        <f t="shared" si="0"/>
        <v>5874</v>
      </c>
      <c r="C21" s="2">
        <f t="shared" si="2"/>
        <v>5582</v>
      </c>
      <c r="D21" s="10">
        <v>2536</v>
      </c>
      <c r="E21" s="10">
        <v>3046</v>
      </c>
      <c r="F21" s="2">
        <f t="shared" si="1"/>
        <v>292</v>
      </c>
      <c r="G21" s="10">
        <v>109</v>
      </c>
      <c r="H21" s="10">
        <v>183</v>
      </c>
      <c r="I21" s="9">
        <f t="shared" si="3"/>
        <v>-2.6369695646296702</v>
      </c>
      <c r="J21" s="9">
        <f t="shared" si="4"/>
        <v>3.1672749581474666</v>
      </c>
      <c r="L21" s="9">
        <f t="shared" si="5"/>
        <v>-0.11333978018321532</v>
      </c>
      <c r="M21" s="9">
        <f t="shared" si="6"/>
        <v>0.1902860529681505</v>
      </c>
    </row>
    <row r="22" spans="1:13" ht="11.25">
      <c r="A22" s="7" t="s">
        <v>16</v>
      </c>
      <c r="B22" s="19">
        <f t="shared" si="0"/>
        <v>4969</v>
      </c>
      <c r="C22" s="2">
        <f t="shared" si="2"/>
        <v>4817</v>
      </c>
      <c r="D22" s="10">
        <v>2143</v>
      </c>
      <c r="E22" s="10">
        <v>2674</v>
      </c>
      <c r="F22" s="2">
        <f t="shared" si="1"/>
        <v>152</v>
      </c>
      <c r="G22" s="10">
        <v>54</v>
      </c>
      <c r="H22" s="10">
        <v>98</v>
      </c>
      <c r="I22" s="9">
        <f t="shared" si="3"/>
        <v>-2.228322467271839</v>
      </c>
      <c r="J22" s="9">
        <f t="shared" si="4"/>
        <v>2.7804639652286034</v>
      </c>
      <c r="L22" s="9">
        <f t="shared" si="5"/>
        <v>-0.0561499828430608</v>
      </c>
      <c r="M22" s="9">
        <f t="shared" si="6"/>
        <v>0.1019018207151844</v>
      </c>
    </row>
    <row r="23" spans="1:13" ht="11.25">
      <c r="A23" s="7" t="s">
        <v>17</v>
      </c>
      <c r="B23" s="19">
        <f t="shared" si="0"/>
        <v>5317</v>
      </c>
      <c r="C23" s="2">
        <f t="shared" si="2"/>
        <v>5227</v>
      </c>
      <c r="D23" s="10">
        <v>2145</v>
      </c>
      <c r="E23" s="10">
        <v>3082</v>
      </c>
      <c r="F23" s="2">
        <f t="shared" si="1"/>
        <v>90</v>
      </c>
      <c r="G23" s="10">
        <v>27</v>
      </c>
      <c r="H23" s="10">
        <v>63</v>
      </c>
      <c r="I23" s="9">
        <f t="shared" si="3"/>
        <v>-2.230402096266026</v>
      </c>
      <c r="J23" s="9">
        <f t="shared" si="4"/>
        <v>3.20470828004284</v>
      </c>
      <c r="L23" s="9">
        <f t="shared" si="5"/>
        <v>-0.0280749914215304</v>
      </c>
      <c r="M23" s="9">
        <f t="shared" si="6"/>
        <v>0.06550831331690427</v>
      </c>
    </row>
    <row r="24" spans="1:13" ht="11.25">
      <c r="A24" s="7" t="s">
        <v>18</v>
      </c>
      <c r="B24" s="19">
        <f t="shared" si="0"/>
        <v>5391</v>
      </c>
      <c r="C24" s="2">
        <f t="shared" si="2"/>
        <v>5313</v>
      </c>
      <c r="D24" s="10">
        <v>2190</v>
      </c>
      <c r="E24" s="10">
        <v>3123</v>
      </c>
      <c r="F24" s="2">
        <f t="shared" si="1"/>
        <v>78</v>
      </c>
      <c r="G24" s="10">
        <v>36</v>
      </c>
      <c r="H24" s="10">
        <v>42</v>
      </c>
      <c r="I24" s="9">
        <f t="shared" si="3"/>
        <v>-2.277193748635243</v>
      </c>
      <c r="J24" s="9">
        <f t="shared" si="4"/>
        <v>3.247340674423683</v>
      </c>
      <c r="L24" s="9">
        <f t="shared" si="5"/>
        <v>-0.037433321895373864</v>
      </c>
      <c r="M24" s="9">
        <f t="shared" si="6"/>
        <v>0.04367220887793617</v>
      </c>
    </row>
    <row r="25" spans="1:13" ht="11.25">
      <c r="A25" s="8" t="s">
        <v>19</v>
      </c>
      <c r="B25" s="19">
        <f t="shared" si="0"/>
        <v>5753</v>
      </c>
      <c r="C25" s="2">
        <f t="shared" si="2"/>
        <v>5712</v>
      </c>
      <c r="D25" s="10">
        <v>2324</v>
      </c>
      <c r="E25" s="10">
        <v>3388</v>
      </c>
      <c r="F25" s="2">
        <f t="shared" si="1"/>
        <v>41</v>
      </c>
      <c r="G25" s="10">
        <v>15</v>
      </c>
      <c r="H25" s="10">
        <v>26</v>
      </c>
      <c r="I25" s="9">
        <f t="shared" si="3"/>
        <v>-2.416528891245802</v>
      </c>
      <c r="J25" s="9">
        <f t="shared" si="4"/>
        <v>3.522891516153518</v>
      </c>
      <c r="L25" s="9">
        <f t="shared" si="5"/>
        <v>-0.015597217456405778</v>
      </c>
      <c r="M25" s="9">
        <f t="shared" si="6"/>
        <v>0.02703517692443668</v>
      </c>
    </row>
    <row r="26" spans="1:13" ht="11.25">
      <c r="A26" s="8" t="s">
        <v>20</v>
      </c>
      <c r="B26" s="19">
        <f t="shared" si="0"/>
        <v>4493</v>
      </c>
      <c r="C26" s="2">
        <f t="shared" si="2"/>
        <v>4469</v>
      </c>
      <c r="D26" s="10">
        <v>1801</v>
      </c>
      <c r="E26" s="10">
        <v>2668</v>
      </c>
      <c r="F26" s="2">
        <f t="shared" si="1"/>
        <v>24</v>
      </c>
      <c r="G26" s="10">
        <v>8</v>
      </c>
      <c r="H26" s="10">
        <v>16</v>
      </c>
      <c r="I26" s="9">
        <f t="shared" si="3"/>
        <v>-1.8727059092657867</v>
      </c>
      <c r="J26" s="9">
        <f t="shared" si="4"/>
        <v>2.7742250782460407</v>
      </c>
      <c r="L26" s="9">
        <f t="shared" si="5"/>
        <v>-0.008318515976749747</v>
      </c>
      <c r="M26" s="9">
        <f t="shared" si="6"/>
        <v>0.016637031953499495</v>
      </c>
    </row>
    <row r="27" spans="1:13" ht="11.25">
      <c r="A27" s="8" t="s">
        <v>75</v>
      </c>
      <c r="B27" s="19">
        <f t="shared" si="0"/>
        <v>2209</v>
      </c>
      <c r="C27" s="2">
        <f t="shared" si="2"/>
        <v>2197</v>
      </c>
      <c r="D27" s="10">
        <v>758</v>
      </c>
      <c r="E27" s="10">
        <v>1439</v>
      </c>
      <c r="F27" s="2">
        <f t="shared" si="1"/>
        <v>12</v>
      </c>
      <c r="G27" s="10">
        <v>7</v>
      </c>
      <c r="H27" s="10">
        <v>5</v>
      </c>
      <c r="I27" s="9">
        <f t="shared" si="3"/>
        <v>-0.7881793887970386</v>
      </c>
      <c r="J27" s="9">
        <f t="shared" si="4"/>
        <v>1.4962930613178609</v>
      </c>
      <c r="L27" s="9">
        <f t="shared" si="5"/>
        <v>-0.007278701479656029</v>
      </c>
      <c r="M27" s="9">
        <f t="shared" si="6"/>
        <v>0.005199072485468592</v>
      </c>
    </row>
    <row r="28" spans="1:13" ht="11.25">
      <c r="A28" s="8" t="s">
        <v>76</v>
      </c>
      <c r="B28" s="19">
        <f t="shared" si="0"/>
        <v>748</v>
      </c>
      <c r="C28" s="2">
        <f t="shared" si="2"/>
        <v>744</v>
      </c>
      <c r="D28" s="10">
        <v>203</v>
      </c>
      <c r="E28" s="10">
        <v>541</v>
      </c>
      <c r="F28" s="2">
        <f t="shared" si="1"/>
        <v>4</v>
      </c>
      <c r="G28" s="10">
        <v>2</v>
      </c>
      <c r="H28" s="10">
        <v>2</v>
      </c>
      <c r="I28" s="9">
        <f t="shared" si="3"/>
        <v>-0.21108234291002484</v>
      </c>
      <c r="J28" s="9">
        <f t="shared" si="4"/>
        <v>0.5625396429277018</v>
      </c>
      <c r="L28" s="9">
        <f t="shared" si="5"/>
        <v>-0.002079628994187437</v>
      </c>
      <c r="M28" s="9">
        <f t="shared" si="6"/>
        <v>0.002079628994187437</v>
      </c>
    </row>
    <row r="29" spans="1:13" ht="11.25">
      <c r="A29" s="8" t="s">
        <v>77</v>
      </c>
      <c r="B29" s="19">
        <f t="shared" si="0"/>
        <v>169</v>
      </c>
      <c r="C29" s="2">
        <f t="shared" si="2"/>
        <v>169</v>
      </c>
      <c r="D29" s="10">
        <v>33</v>
      </c>
      <c r="E29" s="10">
        <v>136</v>
      </c>
      <c r="F29" s="2">
        <f t="shared" si="1"/>
        <v>0</v>
      </c>
      <c r="G29" s="10">
        <v>0</v>
      </c>
      <c r="H29" s="10">
        <v>0</v>
      </c>
      <c r="I29" s="9">
        <f t="shared" si="3"/>
        <v>-0.03431387840409271</v>
      </c>
      <c r="J29" s="9">
        <f t="shared" si="4"/>
        <v>0.14141477160474572</v>
      </c>
      <c r="L29" s="9">
        <f t="shared" si="5"/>
        <v>0</v>
      </c>
      <c r="M29" s="9">
        <f t="shared" si="6"/>
        <v>0</v>
      </c>
    </row>
    <row r="30" spans="1:13" ht="11.25">
      <c r="A30" s="8" t="s">
        <v>78</v>
      </c>
      <c r="B30" s="19">
        <f t="shared" si="0"/>
        <v>31</v>
      </c>
      <c r="C30" s="2">
        <f t="shared" si="2"/>
        <v>31</v>
      </c>
      <c r="D30" s="1">
        <v>3</v>
      </c>
      <c r="E30" s="1">
        <v>28</v>
      </c>
      <c r="F30" s="2">
        <f t="shared" si="1"/>
        <v>0</v>
      </c>
      <c r="G30" s="10">
        <v>0</v>
      </c>
      <c r="H30" s="10">
        <v>0</v>
      </c>
      <c r="I30" s="9">
        <f t="shared" si="3"/>
        <v>-0.0031194434912811555</v>
      </c>
      <c r="J30" s="9">
        <f t="shared" si="4"/>
        <v>0.029114805918624115</v>
      </c>
      <c r="L30" s="9">
        <f t="shared" si="5"/>
        <v>0</v>
      </c>
      <c r="M30" s="9">
        <f t="shared" si="6"/>
        <v>0</v>
      </c>
    </row>
    <row r="31" spans="1:8" ht="11.25">
      <c r="A31" s="8" t="s">
        <v>88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8.407940023499808</v>
      </c>
      <c r="F67" s="9">
        <f>+E67*100/MM!E67</f>
        <v>63.97732411177115</v>
      </c>
    </row>
    <row r="68" spans="1:6" ht="11.25">
      <c r="A68" s="1" t="s">
        <v>45</v>
      </c>
      <c r="E68" s="9">
        <f>+(SUM(B10:B12)*100/B$8)</f>
        <v>12.13879443907207</v>
      </c>
      <c r="F68" s="9">
        <f>+E68*100/MM!E68</f>
        <v>88.73895097128063</v>
      </c>
    </row>
    <row r="69" spans="1:6" ht="11.25">
      <c r="A69" s="1" t="s">
        <v>46</v>
      </c>
      <c r="E69" s="9">
        <f>+(SUM(B23:B30)*100/B$8)</f>
        <v>25.070967339426645</v>
      </c>
      <c r="F69" s="9">
        <f>+E69*100/MM!E69</f>
        <v>124.21781349372687</v>
      </c>
    </row>
    <row r="70" spans="1:6" ht="11.25">
      <c r="A70" s="1" t="s">
        <v>47</v>
      </c>
      <c r="E70" s="9">
        <f>+(SUM(B26:B30)*100/B$8)</f>
        <v>7.9545809027669465</v>
      </c>
      <c r="F70" s="9">
        <f>+E70*100/MM!E70</f>
        <v>114.819461062395</v>
      </c>
    </row>
    <row r="71" spans="1:6" ht="11.25">
      <c r="A71" s="1" t="s">
        <v>48</v>
      </c>
      <c r="E71" s="9">
        <f>SUM(B10:B12)*100/SUM(B23:B30)</f>
        <v>48.41773464393845</v>
      </c>
      <c r="F71" s="9">
        <f>+E71*100/MM!E71</f>
        <v>71.43818464954872</v>
      </c>
    </row>
    <row r="72" spans="1:6" ht="11.25">
      <c r="A72" s="1" t="s">
        <v>49</v>
      </c>
      <c r="E72" s="9">
        <f>+B10*100/B11</f>
        <v>87.70242914979757</v>
      </c>
      <c r="F72" s="9">
        <f>+E72*100/MM!E72</f>
        <v>84.48834573608119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38</v>
      </c>
    </row>
    <row r="2" spans="1:7" ht="12" thickBot="1">
      <c r="A2" s="11" t="s">
        <v>79</v>
      </c>
      <c r="B2" s="11"/>
      <c r="G2" s="21" t="s">
        <v>87</v>
      </c>
    </row>
    <row r="3" spans="1:9" ht="11.25">
      <c r="A3" s="11" t="s">
        <v>89</v>
      </c>
      <c r="B3" s="11"/>
      <c r="I3" s="36" t="str">
        <f>"D"&amp;F1&amp;" "&amp;"01.01.2014"</f>
        <v>D15. CIUDAD LINEAL 01.01.2014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214255</v>
      </c>
      <c r="C8" s="2">
        <f>+D8+E8</f>
        <v>186109</v>
      </c>
      <c r="D8" s="2">
        <f>SUM(D10:D31)</f>
        <v>84692</v>
      </c>
      <c r="E8" s="2">
        <f>SUM(E10:E31)</f>
        <v>101417</v>
      </c>
      <c r="F8" s="2">
        <f>+G8+H8</f>
        <v>28146</v>
      </c>
      <c r="G8" s="2">
        <f>SUM(G10:G31)</f>
        <v>12705</v>
      </c>
      <c r="H8" s="2">
        <f>SUM(H10:H31)</f>
        <v>15441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8823</v>
      </c>
      <c r="C10" s="2">
        <f>+D10+E10</f>
        <v>7233</v>
      </c>
      <c r="D10" s="10">
        <v>3768</v>
      </c>
      <c r="E10" s="10">
        <v>3465</v>
      </c>
      <c r="F10" s="2">
        <f aca="true" t="shared" si="1" ref="F10:F31">+G10+H10</f>
        <v>1590</v>
      </c>
      <c r="G10" s="10">
        <v>800</v>
      </c>
      <c r="H10" s="10">
        <v>790</v>
      </c>
      <c r="I10" s="9">
        <f>-D10/$B$8*100</f>
        <v>-1.7586520734638633</v>
      </c>
      <c r="J10" s="9">
        <f>E10/$B$8*100</f>
        <v>1.617231803225129</v>
      </c>
      <c r="L10" s="9">
        <f>-G10/$B$8*100</f>
        <v>-0.3733868521154699</v>
      </c>
      <c r="M10" s="9">
        <f>H10/$B$8*100</f>
        <v>0.3687195164640265</v>
      </c>
    </row>
    <row r="11" spans="1:13" ht="11.25">
      <c r="A11" s="7" t="s">
        <v>6</v>
      </c>
      <c r="B11" s="19">
        <f t="shared" si="0"/>
        <v>9030</v>
      </c>
      <c r="C11" s="2">
        <f aca="true" t="shared" si="2" ref="C11:C31">+D11+E11</f>
        <v>8222</v>
      </c>
      <c r="D11" s="10">
        <v>4197</v>
      </c>
      <c r="E11" s="10">
        <v>4025</v>
      </c>
      <c r="F11" s="2">
        <f t="shared" si="1"/>
        <v>808</v>
      </c>
      <c r="G11" s="10">
        <v>411</v>
      </c>
      <c r="H11" s="10">
        <v>397</v>
      </c>
      <c r="I11" s="9">
        <f aca="true" t="shared" si="3" ref="I11:I30">-D11/$B$8*100</f>
        <v>-1.958880772910784</v>
      </c>
      <c r="J11" s="9">
        <f aca="true" t="shared" si="4" ref="J11:J30">E11/$B$8*100</f>
        <v>1.8786025997059579</v>
      </c>
      <c r="L11" s="9">
        <f aca="true" t="shared" si="5" ref="L11:L30">-G11/$B$8*100</f>
        <v>-0.19182749527432266</v>
      </c>
      <c r="M11" s="9">
        <f aca="true" t="shared" si="6" ref="M11:M30">H11/$B$8*100</f>
        <v>0.18529322536230194</v>
      </c>
    </row>
    <row r="12" spans="1:13" ht="11.25">
      <c r="A12" s="7" t="s">
        <v>7</v>
      </c>
      <c r="B12" s="19">
        <f t="shared" si="0"/>
        <v>8993</v>
      </c>
      <c r="C12" s="2">
        <f t="shared" si="2"/>
        <v>8029</v>
      </c>
      <c r="D12" s="10">
        <v>4109</v>
      </c>
      <c r="E12" s="10">
        <v>3920</v>
      </c>
      <c r="F12" s="2">
        <f t="shared" si="1"/>
        <v>964</v>
      </c>
      <c r="G12" s="10">
        <v>488</v>
      </c>
      <c r="H12" s="10">
        <v>476</v>
      </c>
      <c r="I12" s="9">
        <f t="shared" si="3"/>
        <v>-1.9178082191780823</v>
      </c>
      <c r="J12" s="9">
        <f t="shared" si="4"/>
        <v>1.8295955753658024</v>
      </c>
      <c r="L12" s="9">
        <f t="shared" si="5"/>
        <v>-0.22776597979043664</v>
      </c>
      <c r="M12" s="9">
        <f t="shared" si="6"/>
        <v>0.22216517700870456</v>
      </c>
    </row>
    <row r="13" spans="1:13" ht="11.25">
      <c r="A13" s="7" t="s">
        <v>4</v>
      </c>
      <c r="B13" s="19">
        <f t="shared" si="0"/>
        <v>8900</v>
      </c>
      <c r="C13" s="2">
        <f t="shared" si="2"/>
        <v>7656</v>
      </c>
      <c r="D13" s="10">
        <v>3912</v>
      </c>
      <c r="E13" s="10">
        <v>3744</v>
      </c>
      <c r="F13" s="2">
        <f t="shared" si="1"/>
        <v>1244</v>
      </c>
      <c r="G13" s="10">
        <v>649</v>
      </c>
      <c r="H13" s="10">
        <v>595</v>
      </c>
      <c r="I13" s="9">
        <f t="shared" si="3"/>
        <v>-1.8258617068446479</v>
      </c>
      <c r="J13" s="9">
        <f t="shared" si="4"/>
        <v>1.747450467900399</v>
      </c>
      <c r="L13" s="9">
        <f t="shared" si="5"/>
        <v>-0.30291008377867495</v>
      </c>
      <c r="M13" s="9">
        <f t="shared" si="6"/>
        <v>0.2777064712608807</v>
      </c>
    </row>
    <row r="14" spans="1:13" ht="11.25">
      <c r="A14" s="7" t="s">
        <v>8</v>
      </c>
      <c r="B14" s="19">
        <f t="shared" si="0"/>
        <v>10361</v>
      </c>
      <c r="C14" s="2">
        <f t="shared" si="2"/>
        <v>8318</v>
      </c>
      <c r="D14" s="10">
        <v>4253</v>
      </c>
      <c r="E14" s="10">
        <v>4065</v>
      </c>
      <c r="F14" s="2">
        <f t="shared" si="1"/>
        <v>2043</v>
      </c>
      <c r="G14" s="10">
        <v>884</v>
      </c>
      <c r="H14" s="10">
        <v>1159</v>
      </c>
      <c r="I14" s="9">
        <f t="shared" si="3"/>
        <v>-1.9850178525588669</v>
      </c>
      <c r="J14" s="9">
        <f t="shared" si="4"/>
        <v>1.8972719423117315</v>
      </c>
      <c r="L14" s="9">
        <f t="shared" si="5"/>
        <v>-0.4125924715875942</v>
      </c>
      <c r="M14" s="9">
        <f t="shared" si="6"/>
        <v>0.540944202002287</v>
      </c>
    </row>
    <row r="15" spans="1:13" ht="11.25">
      <c r="A15" s="7" t="s">
        <v>9</v>
      </c>
      <c r="B15" s="19">
        <f t="shared" si="0"/>
        <v>12568</v>
      </c>
      <c r="C15" s="2">
        <f t="shared" si="2"/>
        <v>9060</v>
      </c>
      <c r="D15" s="10">
        <v>4503</v>
      </c>
      <c r="E15" s="10">
        <v>4557</v>
      </c>
      <c r="F15" s="2">
        <f t="shared" si="1"/>
        <v>3508</v>
      </c>
      <c r="G15" s="10">
        <v>1350</v>
      </c>
      <c r="H15" s="10">
        <v>2158</v>
      </c>
      <c r="I15" s="9">
        <f t="shared" si="3"/>
        <v>-2.101701243844951</v>
      </c>
      <c r="J15" s="9">
        <f t="shared" si="4"/>
        <v>2.1269048563627453</v>
      </c>
      <c r="L15" s="9">
        <f t="shared" si="5"/>
        <v>-0.6300903129448554</v>
      </c>
      <c r="M15" s="9">
        <f t="shared" si="6"/>
        <v>1.00721103358148</v>
      </c>
    </row>
    <row r="16" spans="1:13" ht="11.25">
      <c r="A16" s="7" t="s">
        <v>10</v>
      </c>
      <c r="B16" s="19">
        <f t="shared" si="0"/>
        <v>15124</v>
      </c>
      <c r="C16" s="2">
        <f t="shared" si="2"/>
        <v>10520</v>
      </c>
      <c r="D16" s="10">
        <v>5170</v>
      </c>
      <c r="E16" s="10">
        <v>5350</v>
      </c>
      <c r="F16" s="2">
        <f t="shared" si="1"/>
        <v>4604</v>
      </c>
      <c r="G16" s="10">
        <v>2064</v>
      </c>
      <c r="H16" s="10">
        <v>2540</v>
      </c>
      <c r="I16" s="9">
        <f t="shared" si="3"/>
        <v>-2.413012531796224</v>
      </c>
      <c r="J16" s="9">
        <f t="shared" si="4"/>
        <v>2.497024573522205</v>
      </c>
      <c r="L16" s="9">
        <f t="shared" si="5"/>
        <v>-0.9633380784579123</v>
      </c>
      <c r="M16" s="9">
        <f t="shared" si="6"/>
        <v>1.185503255466617</v>
      </c>
    </row>
    <row r="17" spans="1:13" ht="11.25">
      <c r="A17" s="7" t="s">
        <v>11</v>
      </c>
      <c r="B17" s="19">
        <f t="shared" si="0"/>
        <v>17001</v>
      </c>
      <c r="C17" s="2">
        <f t="shared" si="2"/>
        <v>12880</v>
      </c>
      <c r="D17" s="10">
        <v>6408</v>
      </c>
      <c r="E17" s="10">
        <v>6472</v>
      </c>
      <c r="F17" s="2">
        <f t="shared" si="1"/>
        <v>4121</v>
      </c>
      <c r="G17" s="10">
        <v>1964</v>
      </c>
      <c r="H17" s="10">
        <v>2157</v>
      </c>
      <c r="I17" s="9">
        <f t="shared" si="3"/>
        <v>-2.9908286854449138</v>
      </c>
      <c r="J17" s="9">
        <f t="shared" si="4"/>
        <v>3.0206996336141514</v>
      </c>
      <c r="L17" s="9">
        <f t="shared" si="5"/>
        <v>-0.9166647219434786</v>
      </c>
      <c r="M17" s="9">
        <f t="shared" si="6"/>
        <v>1.0067443000163356</v>
      </c>
    </row>
    <row r="18" spans="1:13" ht="11.25">
      <c r="A18" s="7" t="s">
        <v>12</v>
      </c>
      <c r="B18" s="19">
        <f t="shared" si="0"/>
        <v>16554</v>
      </c>
      <c r="C18" s="2">
        <f t="shared" si="2"/>
        <v>13529</v>
      </c>
      <c r="D18" s="10">
        <v>6364</v>
      </c>
      <c r="E18" s="10">
        <v>7165</v>
      </c>
      <c r="F18" s="2">
        <f t="shared" si="1"/>
        <v>3025</v>
      </c>
      <c r="G18" s="10">
        <v>1440</v>
      </c>
      <c r="H18" s="10">
        <v>1585</v>
      </c>
      <c r="I18" s="9">
        <f t="shared" si="3"/>
        <v>-2.970292408578563</v>
      </c>
      <c r="J18" s="9">
        <f t="shared" si="4"/>
        <v>3.344145994259177</v>
      </c>
      <c r="L18" s="9">
        <f t="shared" si="5"/>
        <v>-0.6720963338078457</v>
      </c>
      <c r="M18" s="9">
        <f t="shared" si="6"/>
        <v>0.7397727007537747</v>
      </c>
    </row>
    <row r="19" spans="1:13" ht="11.25">
      <c r="A19" s="7" t="s">
        <v>13</v>
      </c>
      <c r="B19" s="19">
        <f t="shared" si="0"/>
        <v>17246</v>
      </c>
      <c r="C19" s="2">
        <f t="shared" si="2"/>
        <v>14943</v>
      </c>
      <c r="D19" s="10">
        <v>6853</v>
      </c>
      <c r="E19" s="10">
        <v>8090</v>
      </c>
      <c r="F19" s="2">
        <f t="shared" si="1"/>
        <v>2303</v>
      </c>
      <c r="G19" s="10">
        <v>1085</v>
      </c>
      <c r="H19" s="10">
        <v>1218</v>
      </c>
      <c r="I19" s="9">
        <f t="shared" si="3"/>
        <v>-3.198525121934144</v>
      </c>
      <c r="J19" s="9">
        <f t="shared" si="4"/>
        <v>3.775874542017689</v>
      </c>
      <c r="L19" s="9">
        <f t="shared" si="5"/>
        <v>-0.5064059181816061</v>
      </c>
      <c r="M19" s="9">
        <f t="shared" si="6"/>
        <v>0.5684814823458029</v>
      </c>
    </row>
    <row r="20" spans="1:13" ht="11.25">
      <c r="A20" s="7" t="s">
        <v>14</v>
      </c>
      <c r="B20" s="19">
        <f t="shared" si="0"/>
        <v>15932</v>
      </c>
      <c r="C20" s="2">
        <f t="shared" si="2"/>
        <v>14324</v>
      </c>
      <c r="D20" s="10">
        <v>6435</v>
      </c>
      <c r="E20" s="10">
        <v>7889</v>
      </c>
      <c r="F20" s="2">
        <f t="shared" si="1"/>
        <v>1608</v>
      </c>
      <c r="G20" s="10">
        <v>648</v>
      </c>
      <c r="H20" s="10">
        <v>960</v>
      </c>
      <c r="I20" s="9">
        <f t="shared" si="3"/>
        <v>-3.003430491703811</v>
      </c>
      <c r="J20" s="9">
        <f t="shared" si="4"/>
        <v>3.682061095423678</v>
      </c>
      <c r="L20" s="9">
        <f t="shared" si="5"/>
        <v>-0.3024433502135306</v>
      </c>
      <c r="M20" s="9">
        <f t="shared" si="6"/>
        <v>0.44806422253856387</v>
      </c>
    </row>
    <row r="21" spans="1:13" ht="11.25">
      <c r="A21" s="7" t="s">
        <v>15</v>
      </c>
      <c r="B21" s="19">
        <f t="shared" si="0"/>
        <v>13502</v>
      </c>
      <c r="C21" s="2">
        <f t="shared" si="2"/>
        <v>12449</v>
      </c>
      <c r="D21" s="10">
        <v>5551</v>
      </c>
      <c r="E21" s="10">
        <v>6898</v>
      </c>
      <c r="F21" s="2">
        <f t="shared" si="1"/>
        <v>1053</v>
      </c>
      <c r="G21" s="10">
        <v>421</v>
      </c>
      <c r="H21" s="10">
        <v>632</v>
      </c>
      <c r="I21" s="9">
        <f t="shared" si="3"/>
        <v>-2.5908380201162164</v>
      </c>
      <c r="J21" s="9">
        <f t="shared" si="4"/>
        <v>3.2195281323656393</v>
      </c>
      <c r="L21" s="9">
        <f t="shared" si="5"/>
        <v>-0.196494830925766</v>
      </c>
      <c r="M21" s="9">
        <f t="shared" si="6"/>
        <v>0.2949756131712212</v>
      </c>
    </row>
    <row r="22" spans="1:13" ht="11.25">
      <c r="A22" s="7" t="s">
        <v>16</v>
      </c>
      <c r="B22" s="19">
        <f t="shared" si="0"/>
        <v>11166</v>
      </c>
      <c r="C22" s="2">
        <f t="shared" si="2"/>
        <v>10647</v>
      </c>
      <c r="D22" s="10">
        <v>4594</v>
      </c>
      <c r="E22" s="10">
        <v>6053</v>
      </c>
      <c r="F22" s="2">
        <f t="shared" si="1"/>
        <v>519</v>
      </c>
      <c r="G22" s="10">
        <v>216</v>
      </c>
      <c r="H22" s="10">
        <v>303</v>
      </c>
      <c r="I22" s="9">
        <f t="shared" si="3"/>
        <v>-2.144173998273086</v>
      </c>
      <c r="J22" s="9">
        <f t="shared" si="4"/>
        <v>2.825138269818674</v>
      </c>
      <c r="L22" s="9">
        <f t="shared" si="5"/>
        <v>-0.10081445007117686</v>
      </c>
      <c r="M22" s="9">
        <f t="shared" si="6"/>
        <v>0.1414202702387342</v>
      </c>
    </row>
    <row r="23" spans="1:13" ht="11.25">
      <c r="A23" s="7" t="s">
        <v>17</v>
      </c>
      <c r="B23" s="19">
        <f t="shared" si="0"/>
        <v>11272</v>
      </c>
      <c r="C23" s="2">
        <f t="shared" si="2"/>
        <v>10949</v>
      </c>
      <c r="D23" s="10">
        <v>4629</v>
      </c>
      <c r="E23" s="10">
        <v>6320</v>
      </c>
      <c r="F23" s="2">
        <f t="shared" si="1"/>
        <v>323</v>
      </c>
      <c r="G23" s="10">
        <v>122</v>
      </c>
      <c r="H23" s="10">
        <v>201</v>
      </c>
      <c r="I23" s="9">
        <f t="shared" si="3"/>
        <v>-2.1605096730531375</v>
      </c>
      <c r="J23" s="9">
        <f t="shared" si="4"/>
        <v>2.949756131712212</v>
      </c>
      <c r="L23" s="9">
        <f t="shared" si="5"/>
        <v>-0.05694149494760916</v>
      </c>
      <c r="M23" s="9">
        <f t="shared" si="6"/>
        <v>0.0938134465940118</v>
      </c>
    </row>
    <row r="24" spans="1:13" ht="11.25">
      <c r="A24" s="7" t="s">
        <v>18</v>
      </c>
      <c r="B24" s="19">
        <f t="shared" si="0"/>
        <v>9844</v>
      </c>
      <c r="C24" s="2">
        <f t="shared" si="2"/>
        <v>9635</v>
      </c>
      <c r="D24" s="10">
        <v>3855</v>
      </c>
      <c r="E24" s="10">
        <v>5780</v>
      </c>
      <c r="F24" s="2">
        <f t="shared" si="1"/>
        <v>209</v>
      </c>
      <c r="G24" s="10">
        <v>80</v>
      </c>
      <c r="H24" s="10">
        <v>129</v>
      </c>
      <c r="I24" s="9">
        <f t="shared" si="3"/>
        <v>-1.7992578936314205</v>
      </c>
      <c r="J24" s="9">
        <f t="shared" si="4"/>
        <v>2.69772000653427</v>
      </c>
      <c r="L24" s="9">
        <f t="shared" si="5"/>
        <v>-0.03733868521154699</v>
      </c>
      <c r="M24" s="9">
        <f t="shared" si="6"/>
        <v>0.06020862990361952</v>
      </c>
    </row>
    <row r="25" spans="1:13" ht="11.25">
      <c r="A25" s="8" t="s">
        <v>19</v>
      </c>
      <c r="B25" s="19">
        <f t="shared" si="0"/>
        <v>10332</v>
      </c>
      <c r="C25" s="2">
        <f t="shared" si="2"/>
        <v>10236</v>
      </c>
      <c r="D25" s="10">
        <v>3968</v>
      </c>
      <c r="E25" s="10">
        <v>6268</v>
      </c>
      <c r="F25" s="2">
        <f t="shared" si="1"/>
        <v>96</v>
      </c>
      <c r="G25" s="10">
        <v>36</v>
      </c>
      <c r="H25" s="10">
        <v>60</v>
      </c>
      <c r="I25" s="9">
        <f t="shared" si="3"/>
        <v>-1.8519987864927305</v>
      </c>
      <c r="J25" s="9">
        <f t="shared" si="4"/>
        <v>2.9254859863247065</v>
      </c>
      <c r="L25" s="9">
        <f t="shared" si="5"/>
        <v>-0.016802408345196144</v>
      </c>
      <c r="M25" s="9">
        <f t="shared" si="6"/>
        <v>0.028004013908660242</v>
      </c>
    </row>
    <row r="26" spans="1:13" ht="11.25">
      <c r="A26" s="8" t="s">
        <v>20</v>
      </c>
      <c r="B26" s="19">
        <f t="shared" si="0"/>
        <v>9525</v>
      </c>
      <c r="C26" s="2">
        <f t="shared" si="2"/>
        <v>9457</v>
      </c>
      <c r="D26" s="10">
        <v>3570</v>
      </c>
      <c r="E26" s="10">
        <v>5887</v>
      </c>
      <c r="F26" s="2">
        <f t="shared" si="1"/>
        <v>68</v>
      </c>
      <c r="G26" s="10">
        <v>27</v>
      </c>
      <c r="H26" s="10">
        <v>41</v>
      </c>
      <c r="I26" s="9">
        <f t="shared" si="3"/>
        <v>-1.6662388275652844</v>
      </c>
      <c r="J26" s="9">
        <f t="shared" si="4"/>
        <v>2.7476604980047137</v>
      </c>
      <c r="L26" s="9">
        <f t="shared" si="5"/>
        <v>-0.012601806258897107</v>
      </c>
      <c r="M26" s="9">
        <f t="shared" si="6"/>
        <v>0.019136076170917834</v>
      </c>
    </row>
    <row r="27" spans="1:13" ht="11.25">
      <c r="A27" s="8" t="s">
        <v>75</v>
      </c>
      <c r="B27" s="19">
        <f t="shared" si="0"/>
        <v>5455</v>
      </c>
      <c r="C27" s="2">
        <f t="shared" si="2"/>
        <v>5415</v>
      </c>
      <c r="D27" s="10">
        <v>1867</v>
      </c>
      <c r="E27" s="10">
        <v>3548</v>
      </c>
      <c r="F27" s="2">
        <f t="shared" si="1"/>
        <v>40</v>
      </c>
      <c r="G27" s="10">
        <v>17</v>
      </c>
      <c r="H27" s="10">
        <v>23</v>
      </c>
      <c r="I27" s="9">
        <f t="shared" si="3"/>
        <v>-0.8713915661244779</v>
      </c>
      <c r="J27" s="9">
        <f t="shared" si="4"/>
        <v>1.655970689132109</v>
      </c>
      <c r="L27" s="9">
        <f t="shared" si="5"/>
        <v>-0.007934470607453736</v>
      </c>
      <c r="M27" s="9">
        <f t="shared" si="6"/>
        <v>0.010734871998319758</v>
      </c>
    </row>
    <row r="28" spans="1:13" ht="11.25">
      <c r="A28" s="8" t="s">
        <v>76</v>
      </c>
      <c r="B28" s="19">
        <f t="shared" si="0"/>
        <v>2082</v>
      </c>
      <c r="C28" s="2">
        <f t="shared" si="2"/>
        <v>2065</v>
      </c>
      <c r="D28" s="10">
        <v>581</v>
      </c>
      <c r="E28" s="10">
        <v>1484</v>
      </c>
      <c r="F28" s="2">
        <f t="shared" si="1"/>
        <v>17</v>
      </c>
      <c r="G28" s="10">
        <v>3</v>
      </c>
      <c r="H28" s="10">
        <v>14</v>
      </c>
      <c r="I28" s="9">
        <f t="shared" si="3"/>
        <v>-0.27117220134886</v>
      </c>
      <c r="J28" s="9">
        <f t="shared" si="4"/>
        <v>0.6926326106741966</v>
      </c>
      <c r="L28" s="9">
        <f t="shared" si="5"/>
        <v>-0.001400200695433012</v>
      </c>
      <c r="M28" s="9">
        <f t="shared" si="6"/>
        <v>0.0065342699120207225</v>
      </c>
    </row>
    <row r="29" spans="1:13" ht="11.25">
      <c r="A29" s="8" t="s">
        <v>77</v>
      </c>
      <c r="B29" s="19">
        <f t="shared" si="0"/>
        <v>460</v>
      </c>
      <c r="C29" s="2">
        <f t="shared" si="2"/>
        <v>459</v>
      </c>
      <c r="D29" s="10">
        <v>92</v>
      </c>
      <c r="E29" s="10">
        <v>367</v>
      </c>
      <c r="F29" s="2">
        <f t="shared" si="1"/>
        <v>1</v>
      </c>
      <c r="G29" s="10">
        <v>0</v>
      </c>
      <c r="H29" s="10">
        <v>1</v>
      </c>
      <c r="I29" s="9">
        <f t="shared" si="3"/>
        <v>-0.042939487993279034</v>
      </c>
      <c r="J29" s="9">
        <f t="shared" si="4"/>
        <v>0.17129121840797182</v>
      </c>
      <c r="L29" s="9">
        <f t="shared" si="5"/>
        <v>0</v>
      </c>
      <c r="M29" s="9">
        <f t="shared" si="6"/>
        <v>0.00046673356514433735</v>
      </c>
    </row>
    <row r="30" spans="1:13" ht="11.25">
      <c r="A30" s="8" t="s">
        <v>78</v>
      </c>
      <c r="B30" s="19">
        <f t="shared" si="0"/>
        <v>84</v>
      </c>
      <c r="C30" s="2">
        <f t="shared" si="2"/>
        <v>82</v>
      </c>
      <c r="D30" s="1">
        <v>13</v>
      </c>
      <c r="E30" s="1">
        <v>69</v>
      </c>
      <c r="F30" s="2">
        <f t="shared" si="1"/>
        <v>2</v>
      </c>
      <c r="G30" s="10">
        <v>0</v>
      </c>
      <c r="H30" s="10">
        <v>2</v>
      </c>
      <c r="I30" s="9">
        <f t="shared" si="3"/>
        <v>-0.006067536346876385</v>
      </c>
      <c r="J30" s="9">
        <f t="shared" si="4"/>
        <v>0.03220461599495928</v>
      </c>
      <c r="L30" s="9">
        <f t="shared" si="5"/>
        <v>0</v>
      </c>
      <c r="M30" s="9">
        <f t="shared" si="6"/>
        <v>0.0009334671302886747</v>
      </c>
    </row>
    <row r="31" spans="1:8" ht="11.25">
      <c r="A31" s="8" t="s">
        <v>88</v>
      </c>
      <c r="B31" s="19">
        <f t="shared" si="0"/>
        <v>1</v>
      </c>
      <c r="C31" s="2">
        <f t="shared" si="2"/>
        <v>1</v>
      </c>
      <c r="D31" s="1">
        <v>0</v>
      </c>
      <c r="E31" s="1">
        <v>1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13.136682924552519</v>
      </c>
      <c r="F67" s="9">
        <f>+E67*100/MM!E67</f>
        <v>99.95906474934972</v>
      </c>
    </row>
    <row r="68" spans="1:6" ht="11.25">
      <c r="A68" s="1" t="s">
        <v>45</v>
      </c>
      <c r="E68" s="9">
        <f>+(SUM(B10:B12)*100/B$8)</f>
        <v>12.52992928986488</v>
      </c>
      <c r="F68" s="9">
        <f>+E68*100/MM!E68</f>
        <v>91.59828733469594</v>
      </c>
    </row>
    <row r="69" spans="1:6" ht="11.25">
      <c r="A69" s="1" t="s">
        <v>46</v>
      </c>
      <c r="E69" s="9">
        <f>+(SUM(B23:B30)*100/B$8)</f>
        <v>22.895148304590325</v>
      </c>
      <c r="F69" s="9">
        <f>+E69*100/MM!E69</f>
        <v>113.43739647166953</v>
      </c>
    </row>
    <row r="70" spans="1:6" ht="11.25">
      <c r="A70" s="1" t="s">
        <v>47</v>
      </c>
      <c r="E70" s="9">
        <f>+(SUM(B26:B30)*100/B$8)</f>
        <v>8.217311147931204</v>
      </c>
      <c r="F70" s="9">
        <f>+E70*100/MM!E70</f>
        <v>118.61180983894182</v>
      </c>
    </row>
    <row r="71" spans="1:6" ht="11.25">
      <c r="A71" s="1" t="s">
        <v>48</v>
      </c>
      <c r="E71" s="9">
        <f>SUM(B10:B12)*100/SUM(B23:B30)</f>
        <v>54.72744322583276</v>
      </c>
      <c r="F71" s="9">
        <f>+E71*100/MM!E71</f>
        <v>80.74787520143079</v>
      </c>
    </row>
    <row r="72" spans="1:6" ht="11.25">
      <c r="A72" s="1" t="s">
        <v>49</v>
      </c>
      <c r="E72" s="9">
        <f>+B10*100/B11</f>
        <v>97.70764119601328</v>
      </c>
      <c r="F72" s="9">
        <f>+E72*100/MM!E72</f>
        <v>94.12689078800497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39</v>
      </c>
    </row>
    <row r="2" spans="1:7" ht="12" thickBot="1">
      <c r="A2" s="11" t="s">
        <v>79</v>
      </c>
      <c r="B2" s="11"/>
      <c r="G2" s="21" t="s">
        <v>87</v>
      </c>
    </row>
    <row r="3" spans="1:9" ht="11.25">
      <c r="A3" s="11" t="s">
        <v>89</v>
      </c>
      <c r="B3" s="11"/>
      <c r="I3" s="36" t="str">
        <f>"D"&amp;F1&amp;" "&amp;"01.01.2014"</f>
        <v>D16. HORTALEZA 01.01.2014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172705</v>
      </c>
      <c r="C8" s="2">
        <f>+D8+E8</f>
        <v>156299</v>
      </c>
      <c r="D8" s="2">
        <f>SUM(D10:D31)</f>
        <v>74610</v>
      </c>
      <c r="E8" s="2">
        <f>SUM(E10:E31)</f>
        <v>81689</v>
      </c>
      <c r="F8" s="2">
        <f>+G8+H8</f>
        <v>16406</v>
      </c>
      <c r="G8" s="2">
        <f>SUM(G10:G31)</f>
        <v>7324</v>
      </c>
      <c r="H8" s="2">
        <f>SUM(H10:H31)</f>
        <v>9082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9965</v>
      </c>
      <c r="C10" s="2">
        <f>+D10+E10</f>
        <v>9001</v>
      </c>
      <c r="D10" s="10">
        <v>4596</v>
      </c>
      <c r="E10" s="10">
        <v>4405</v>
      </c>
      <c r="F10" s="2">
        <f aca="true" t="shared" si="1" ref="F10:F31">+G10+H10</f>
        <v>964</v>
      </c>
      <c r="G10" s="10">
        <v>500</v>
      </c>
      <c r="H10" s="10">
        <v>464</v>
      </c>
      <c r="I10" s="9">
        <f>-D10/$B$8*100</f>
        <v>-2.6611852580990707</v>
      </c>
      <c r="J10" s="9">
        <f>E10/$B$8*100</f>
        <v>2.5505920500275034</v>
      </c>
      <c r="L10" s="9">
        <f>-G10/$B$8*100</f>
        <v>-0.2895110158941548</v>
      </c>
      <c r="M10" s="9">
        <f>H10/$B$8*100</f>
        <v>0.2686662227497756</v>
      </c>
    </row>
    <row r="11" spans="1:13" ht="11.25">
      <c r="A11" s="7" t="s">
        <v>6</v>
      </c>
      <c r="B11" s="19">
        <f t="shared" si="0"/>
        <v>9613</v>
      </c>
      <c r="C11" s="2">
        <f aca="true" t="shared" si="2" ref="C11:C31">+D11+E11</f>
        <v>8858</v>
      </c>
      <c r="D11" s="10">
        <v>4593</v>
      </c>
      <c r="E11" s="10">
        <v>4265</v>
      </c>
      <c r="F11" s="2">
        <f t="shared" si="1"/>
        <v>755</v>
      </c>
      <c r="G11" s="10">
        <v>386</v>
      </c>
      <c r="H11" s="10">
        <v>369</v>
      </c>
      <c r="I11" s="9">
        <f aca="true" t="shared" si="3" ref="I11:I30">-D11/$B$8*100</f>
        <v>-2.6594481920037056</v>
      </c>
      <c r="J11" s="9">
        <f aca="true" t="shared" si="4" ref="J11:J30">E11/$B$8*100</f>
        <v>2.46952896557714</v>
      </c>
      <c r="L11" s="9">
        <f aca="true" t="shared" si="5" ref="L11:L30">-G11/$B$8*100</f>
        <v>-0.2235025042702875</v>
      </c>
      <c r="M11" s="9">
        <f aca="true" t="shared" si="6" ref="M11:M30">H11/$B$8*100</f>
        <v>0.21365912972988624</v>
      </c>
    </row>
    <row r="12" spans="1:13" ht="11.25">
      <c r="A12" s="7" t="s">
        <v>7</v>
      </c>
      <c r="B12" s="19">
        <f t="shared" si="0"/>
        <v>8859</v>
      </c>
      <c r="C12" s="2">
        <f t="shared" si="2"/>
        <v>7974</v>
      </c>
      <c r="D12" s="10">
        <v>4091</v>
      </c>
      <c r="E12" s="10">
        <v>3883</v>
      </c>
      <c r="F12" s="2">
        <f t="shared" si="1"/>
        <v>885</v>
      </c>
      <c r="G12" s="10">
        <v>439</v>
      </c>
      <c r="H12" s="10">
        <v>446</v>
      </c>
      <c r="I12" s="9">
        <f t="shared" si="3"/>
        <v>-2.368779132045974</v>
      </c>
      <c r="J12" s="9">
        <f t="shared" si="4"/>
        <v>2.248342549434006</v>
      </c>
      <c r="L12" s="9">
        <f t="shared" si="5"/>
        <v>-0.2541906719550679</v>
      </c>
      <c r="M12" s="9">
        <f t="shared" si="6"/>
        <v>0.258243826177586</v>
      </c>
    </row>
    <row r="13" spans="1:13" ht="11.25">
      <c r="A13" s="7" t="s">
        <v>4</v>
      </c>
      <c r="B13" s="19">
        <f t="shared" si="0"/>
        <v>7841</v>
      </c>
      <c r="C13" s="2">
        <f t="shared" si="2"/>
        <v>7086</v>
      </c>
      <c r="D13" s="10">
        <v>3701</v>
      </c>
      <c r="E13" s="10">
        <v>3385</v>
      </c>
      <c r="F13" s="2">
        <f t="shared" si="1"/>
        <v>755</v>
      </c>
      <c r="G13" s="10">
        <v>388</v>
      </c>
      <c r="H13" s="10">
        <v>367</v>
      </c>
      <c r="I13" s="9">
        <f t="shared" si="3"/>
        <v>-2.1429605396485334</v>
      </c>
      <c r="J13" s="9">
        <f t="shared" si="4"/>
        <v>1.9599895776034277</v>
      </c>
      <c r="L13" s="9">
        <f t="shared" si="5"/>
        <v>-0.2246605483338641</v>
      </c>
      <c r="M13" s="9">
        <f t="shared" si="6"/>
        <v>0.2125010856663096</v>
      </c>
    </row>
    <row r="14" spans="1:13" ht="11.25">
      <c r="A14" s="7" t="s">
        <v>8</v>
      </c>
      <c r="B14" s="19">
        <f t="shared" si="0"/>
        <v>8214</v>
      </c>
      <c r="C14" s="2">
        <f t="shared" si="2"/>
        <v>7310</v>
      </c>
      <c r="D14" s="10">
        <v>3694</v>
      </c>
      <c r="E14" s="10">
        <v>3616</v>
      </c>
      <c r="F14" s="2">
        <f t="shared" si="1"/>
        <v>904</v>
      </c>
      <c r="G14" s="10">
        <v>419</v>
      </c>
      <c r="H14" s="10">
        <v>485</v>
      </c>
      <c r="I14" s="9">
        <f t="shared" si="3"/>
        <v>-2.138907385426015</v>
      </c>
      <c r="J14" s="9">
        <f t="shared" si="4"/>
        <v>2.0937436669465272</v>
      </c>
      <c r="L14" s="9">
        <f t="shared" si="5"/>
        <v>-0.2426102313193017</v>
      </c>
      <c r="M14" s="9">
        <f t="shared" si="6"/>
        <v>0.28082568541733016</v>
      </c>
    </row>
    <row r="15" spans="1:13" ht="11.25">
      <c r="A15" s="7" t="s">
        <v>9</v>
      </c>
      <c r="B15" s="19">
        <f t="shared" si="0"/>
        <v>9190</v>
      </c>
      <c r="C15" s="2">
        <f t="shared" si="2"/>
        <v>7454</v>
      </c>
      <c r="D15" s="10">
        <v>3821</v>
      </c>
      <c r="E15" s="10">
        <v>3633</v>
      </c>
      <c r="F15" s="2">
        <f t="shared" si="1"/>
        <v>1736</v>
      </c>
      <c r="G15" s="10">
        <v>681</v>
      </c>
      <c r="H15" s="10">
        <v>1055</v>
      </c>
      <c r="I15" s="9">
        <f t="shared" si="3"/>
        <v>-2.212443183463131</v>
      </c>
      <c r="J15" s="9">
        <f t="shared" si="4"/>
        <v>2.1035870414869287</v>
      </c>
      <c r="L15" s="9">
        <f t="shared" si="5"/>
        <v>-0.39431400364783886</v>
      </c>
      <c r="M15" s="9">
        <f t="shared" si="6"/>
        <v>0.6108682435366666</v>
      </c>
    </row>
    <row r="16" spans="1:13" ht="11.25">
      <c r="A16" s="7" t="s">
        <v>10</v>
      </c>
      <c r="B16" s="19">
        <f t="shared" si="0"/>
        <v>11722</v>
      </c>
      <c r="C16" s="2">
        <f t="shared" si="2"/>
        <v>9411</v>
      </c>
      <c r="D16" s="10">
        <v>4643</v>
      </c>
      <c r="E16" s="10">
        <v>4768</v>
      </c>
      <c r="F16" s="2">
        <f t="shared" si="1"/>
        <v>2311</v>
      </c>
      <c r="G16" s="10">
        <v>950</v>
      </c>
      <c r="H16" s="10">
        <v>1361</v>
      </c>
      <c r="I16" s="9">
        <f t="shared" si="3"/>
        <v>-2.6883992935931214</v>
      </c>
      <c r="J16" s="9">
        <f t="shared" si="4"/>
        <v>2.76077704756666</v>
      </c>
      <c r="L16" s="9">
        <f t="shared" si="5"/>
        <v>-0.550070930198894</v>
      </c>
      <c r="M16" s="9">
        <f t="shared" si="6"/>
        <v>0.7880489852638892</v>
      </c>
    </row>
    <row r="17" spans="1:13" ht="11.25">
      <c r="A17" s="7" t="s">
        <v>11</v>
      </c>
      <c r="B17" s="19">
        <f t="shared" si="0"/>
        <v>15416</v>
      </c>
      <c r="C17" s="2">
        <f t="shared" si="2"/>
        <v>13113</v>
      </c>
      <c r="D17" s="10">
        <v>6385</v>
      </c>
      <c r="E17" s="10">
        <v>6728</v>
      </c>
      <c r="F17" s="2">
        <f t="shared" si="1"/>
        <v>2303</v>
      </c>
      <c r="G17" s="10">
        <v>1015</v>
      </c>
      <c r="H17" s="10">
        <v>1288</v>
      </c>
      <c r="I17" s="9">
        <f t="shared" si="3"/>
        <v>-3.6970556729683564</v>
      </c>
      <c r="J17" s="9">
        <f t="shared" si="4"/>
        <v>3.895660229871747</v>
      </c>
      <c r="L17" s="9">
        <f t="shared" si="5"/>
        <v>-0.5877073622651342</v>
      </c>
      <c r="M17" s="9">
        <f t="shared" si="6"/>
        <v>0.7457803769433426</v>
      </c>
    </row>
    <row r="18" spans="1:13" ht="11.25">
      <c r="A18" s="7" t="s">
        <v>12</v>
      </c>
      <c r="B18" s="19">
        <f t="shared" si="0"/>
        <v>14979</v>
      </c>
      <c r="C18" s="2">
        <f t="shared" si="2"/>
        <v>13113</v>
      </c>
      <c r="D18" s="10">
        <v>6342</v>
      </c>
      <c r="E18" s="10">
        <v>6771</v>
      </c>
      <c r="F18" s="2">
        <f t="shared" si="1"/>
        <v>1866</v>
      </c>
      <c r="G18" s="10">
        <v>859</v>
      </c>
      <c r="H18" s="10">
        <v>1007</v>
      </c>
      <c r="I18" s="9">
        <f t="shared" si="3"/>
        <v>-3.672157725601459</v>
      </c>
      <c r="J18" s="9">
        <f t="shared" si="4"/>
        <v>3.9205581772386444</v>
      </c>
      <c r="L18" s="9">
        <f t="shared" si="5"/>
        <v>-0.4973799253061579</v>
      </c>
      <c r="M18" s="9">
        <f t="shared" si="6"/>
        <v>0.5830751860108278</v>
      </c>
    </row>
    <row r="19" spans="1:13" ht="11.25">
      <c r="A19" s="7" t="s">
        <v>13</v>
      </c>
      <c r="B19" s="19">
        <f t="shared" si="0"/>
        <v>13856</v>
      </c>
      <c r="C19" s="2">
        <f t="shared" si="2"/>
        <v>12434</v>
      </c>
      <c r="D19" s="10">
        <v>5900</v>
      </c>
      <c r="E19" s="10">
        <v>6534</v>
      </c>
      <c r="F19" s="2">
        <f t="shared" si="1"/>
        <v>1422</v>
      </c>
      <c r="G19" s="10">
        <v>645</v>
      </c>
      <c r="H19" s="10">
        <v>777</v>
      </c>
      <c r="I19" s="9">
        <f t="shared" si="3"/>
        <v>-3.4162299875510262</v>
      </c>
      <c r="J19" s="9">
        <f t="shared" si="4"/>
        <v>3.7833299557048146</v>
      </c>
      <c r="L19" s="9">
        <f t="shared" si="5"/>
        <v>-0.37346921050345966</v>
      </c>
      <c r="M19" s="9">
        <f t="shared" si="6"/>
        <v>0.4499001186995165</v>
      </c>
    </row>
    <row r="20" spans="1:13" ht="11.25">
      <c r="A20" s="7" t="s">
        <v>14</v>
      </c>
      <c r="B20" s="19">
        <f t="shared" si="0"/>
        <v>12690</v>
      </c>
      <c r="C20" s="2">
        <f t="shared" si="2"/>
        <v>11729</v>
      </c>
      <c r="D20" s="10">
        <v>5634</v>
      </c>
      <c r="E20" s="10">
        <v>6095</v>
      </c>
      <c r="F20" s="2">
        <f t="shared" si="1"/>
        <v>961</v>
      </c>
      <c r="G20" s="10">
        <v>418</v>
      </c>
      <c r="H20" s="10">
        <v>543</v>
      </c>
      <c r="I20" s="9">
        <f t="shared" si="3"/>
        <v>-3.2622101270953356</v>
      </c>
      <c r="J20" s="9">
        <f t="shared" si="4"/>
        <v>3.5291392837497466</v>
      </c>
      <c r="L20" s="9">
        <f t="shared" si="5"/>
        <v>-0.24203120928751337</v>
      </c>
      <c r="M20" s="9">
        <f t="shared" si="6"/>
        <v>0.3144089632610521</v>
      </c>
    </row>
    <row r="21" spans="1:13" ht="11.25">
      <c r="A21" s="7" t="s">
        <v>15</v>
      </c>
      <c r="B21" s="19">
        <f t="shared" si="0"/>
        <v>10052</v>
      </c>
      <c r="C21" s="2">
        <f t="shared" si="2"/>
        <v>9456</v>
      </c>
      <c r="D21" s="10">
        <v>4468</v>
      </c>
      <c r="E21" s="10">
        <v>4988</v>
      </c>
      <c r="F21" s="2">
        <f t="shared" si="1"/>
        <v>596</v>
      </c>
      <c r="G21" s="10">
        <v>262</v>
      </c>
      <c r="H21" s="10">
        <v>334</v>
      </c>
      <c r="I21" s="9">
        <f t="shared" si="3"/>
        <v>-2.587070438030167</v>
      </c>
      <c r="J21" s="9">
        <f t="shared" si="4"/>
        <v>2.888161894560088</v>
      </c>
      <c r="L21" s="9">
        <f t="shared" si="5"/>
        <v>-0.1517037723285371</v>
      </c>
      <c r="M21" s="9">
        <f t="shared" si="6"/>
        <v>0.19339335861729537</v>
      </c>
    </row>
    <row r="22" spans="1:13" ht="11.25">
      <c r="A22" s="7" t="s">
        <v>16</v>
      </c>
      <c r="B22" s="19">
        <f t="shared" si="0"/>
        <v>8746</v>
      </c>
      <c r="C22" s="2">
        <f t="shared" si="2"/>
        <v>8384</v>
      </c>
      <c r="D22" s="10">
        <v>3718</v>
      </c>
      <c r="E22" s="10">
        <v>4666</v>
      </c>
      <c r="F22" s="2">
        <f t="shared" si="1"/>
        <v>362</v>
      </c>
      <c r="G22" s="10">
        <v>144</v>
      </c>
      <c r="H22" s="10">
        <v>218</v>
      </c>
      <c r="I22" s="9">
        <f t="shared" si="3"/>
        <v>-2.152803914188935</v>
      </c>
      <c r="J22" s="9">
        <f t="shared" si="4"/>
        <v>2.701716800324252</v>
      </c>
      <c r="L22" s="9">
        <f t="shared" si="5"/>
        <v>-0.08337917257751658</v>
      </c>
      <c r="M22" s="9">
        <f t="shared" si="6"/>
        <v>0.12622680292985147</v>
      </c>
    </row>
    <row r="23" spans="1:13" ht="11.25">
      <c r="A23" s="7" t="s">
        <v>17</v>
      </c>
      <c r="B23" s="19">
        <f t="shared" si="0"/>
        <v>9304</v>
      </c>
      <c r="C23" s="2">
        <f t="shared" si="2"/>
        <v>9084</v>
      </c>
      <c r="D23" s="10">
        <v>4033</v>
      </c>
      <c r="E23" s="10">
        <v>5051</v>
      </c>
      <c r="F23" s="2">
        <f t="shared" si="1"/>
        <v>220</v>
      </c>
      <c r="G23" s="10">
        <v>78</v>
      </c>
      <c r="H23" s="10">
        <v>142</v>
      </c>
      <c r="I23" s="9">
        <f t="shared" si="3"/>
        <v>-2.335195854202252</v>
      </c>
      <c r="J23" s="9">
        <f t="shared" si="4"/>
        <v>2.9246402825627515</v>
      </c>
      <c r="L23" s="9">
        <f t="shared" si="5"/>
        <v>-0.04516371847948814</v>
      </c>
      <c r="M23" s="9">
        <f t="shared" si="6"/>
        <v>0.08222112851393996</v>
      </c>
    </row>
    <row r="24" spans="1:13" ht="11.25">
      <c r="A24" s="7" t="s">
        <v>18</v>
      </c>
      <c r="B24" s="19">
        <f t="shared" si="0"/>
        <v>7397</v>
      </c>
      <c r="C24" s="2">
        <f t="shared" si="2"/>
        <v>7223</v>
      </c>
      <c r="D24" s="10">
        <v>3317</v>
      </c>
      <c r="E24" s="10">
        <v>3906</v>
      </c>
      <c r="F24" s="2">
        <f t="shared" si="1"/>
        <v>174</v>
      </c>
      <c r="G24" s="10">
        <v>69</v>
      </c>
      <c r="H24" s="10">
        <v>105</v>
      </c>
      <c r="I24" s="9">
        <f t="shared" si="3"/>
        <v>-1.920616079441823</v>
      </c>
      <c r="J24" s="9">
        <f t="shared" si="4"/>
        <v>2.261660056165137</v>
      </c>
      <c r="L24" s="9">
        <f t="shared" si="5"/>
        <v>-0.039952520193393355</v>
      </c>
      <c r="M24" s="9">
        <f t="shared" si="6"/>
        <v>0.0607973133377725</v>
      </c>
    </row>
    <row r="25" spans="1:13" ht="11.25">
      <c r="A25" s="8" t="s">
        <v>19</v>
      </c>
      <c r="B25" s="19">
        <f t="shared" si="0"/>
        <v>6031</v>
      </c>
      <c r="C25" s="2">
        <f t="shared" si="2"/>
        <v>5941</v>
      </c>
      <c r="D25" s="10">
        <v>2504</v>
      </c>
      <c r="E25" s="10">
        <v>3437</v>
      </c>
      <c r="F25" s="2">
        <f t="shared" si="1"/>
        <v>90</v>
      </c>
      <c r="G25" s="10">
        <v>33</v>
      </c>
      <c r="H25" s="10">
        <v>57</v>
      </c>
      <c r="I25" s="9">
        <f t="shared" si="3"/>
        <v>-1.4498711675979272</v>
      </c>
      <c r="J25" s="9">
        <f t="shared" si="4"/>
        <v>1.9900987232564198</v>
      </c>
      <c r="L25" s="9">
        <f t="shared" si="5"/>
        <v>-0.019107727049014214</v>
      </c>
      <c r="M25" s="9">
        <f t="shared" si="6"/>
        <v>0.03300425581193365</v>
      </c>
    </row>
    <row r="26" spans="1:13" ht="11.25">
      <c r="A26" s="8" t="s">
        <v>20</v>
      </c>
      <c r="B26" s="19">
        <f t="shared" si="0"/>
        <v>4902</v>
      </c>
      <c r="C26" s="2">
        <f t="shared" si="2"/>
        <v>4841</v>
      </c>
      <c r="D26" s="10">
        <v>1954</v>
      </c>
      <c r="E26" s="10">
        <v>2887</v>
      </c>
      <c r="F26" s="2">
        <f t="shared" si="1"/>
        <v>61</v>
      </c>
      <c r="G26" s="10">
        <v>24</v>
      </c>
      <c r="H26" s="10">
        <v>37</v>
      </c>
      <c r="I26" s="9">
        <f t="shared" si="3"/>
        <v>-1.1314090501143568</v>
      </c>
      <c r="J26" s="9">
        <f t="shared" si="4"/>
        <v>1.6716366057728496</v>
      </c>
      <c r="L26" s="9">
        <f t="shared" si="5"/>
        <v>-0.013896528762919429</v>
      </c>
      <c r="M26" s="9">
        <f t="shared" si="6"/>
        <v>0.02142381517616745</v>
      </c>
    </row>
    <row r="27" spans="1:13" ht="11.25">
      <c r="A27" s="8" t="s">
        <v>75</v>
      </c>
      <c r="B27" s="19">
        <f t="shared" si="0"/>
        <v>2564</v>
      </c>
      <c r="C27" s="2">
        <f t="shared" si="2"/>
        <v>2534</v>
      </c>
      <c r="D27" s="10">
        <v>866</v>
      </c>
      <c r="E27" s="10">
        <v>1668</v>
      </c>
      <c r="F27" s="2">
        <f t="shared" si="1"/>
        <v>30</v>
      </c>
      <c r="G27" s="10">
        <v>13</v>
      </c>
      <c r="H27" s="10">
        <v>17</v>
      </c>
      <c r="I27" s="9">
        <f t="shared" si="3"/>
        <v>-0.5014330795286761</v>
      </c>
      <c r="J27" s="9">
        <f t="shared" si="4"/>
        <v>0.9658087490229003</v>
      </c>
      <c r="L27" s="9">
        <f t="shared" si="5"/>
        <v>-0.0075272864132480246</v>
      </c>
      <c r="M27" s="9">
        <f t="shared" si="6"/>
        <v>0.009843374540401262</v>
      </c>
    </row>
    <row r="28" spans="1:13" ht="11.25">
      <c r="A28" s="8" t="s">
        <v>76</v>
      </c>
      <c r="B28" s="19">
        <f t="shared" si="0"/>
        <v>1046</v>
      </c>
      <c r="C28" s="2">
        <f t="shared" si="2"/>
        <v>1036</v>
      </c>
      <c r="D28" s="10">
        <v>279</v>
      </c>
      <c r="E28" s="10">
        <v>757</v>
      </c>
      <c r="F28" s="2">
        <f t="shared" si="1"/>
        <v>10</v>
      </c>
      <c r="G28" s="10">
        <v>0</v>
      </c>
      <c r="H28" s="10">
        <v>10</v>
      </c>
      <c r="I28" s="9">
        <f t="shared" si="3"/>
        <v>-0.16154714686893837</v>
      </c>
      <c r="J28" s="9">
        <f t="shared" si="4"/>
        <v>0.43831967806375033</v>
      </c>
      <c r="L28" s="9">
        <f t="shared" si="5"/>
        <v>0</v>
      </c>
      <c r="M28" s="9">
        <f t="shared" si="6"/>
        <v>0.005790220317883095</v>
      </c>
    </row>
    <row r="29" spans="1:13" ht="11.25">
      <c r="A29" s="8" t="s">
        <v>77</v>
      </c>
      <c r="B29" s="19">
        <f t="shared" si="0"/>
        <v>277</v>
      </c>
      <c r="C29" s="2">
        <f t="shared" si="2"/>
        <v>276</v>
      </c>
      <c r="D29" s="10">
        <v>63</v>
      </c>
      <c r="E29" s="10">
        <v>213</v>
      </c>
      <c r="F29" s="2">
        <f t="shared" si="1"/>
        <v>1</v>
      </c>
      <c r="G29" s="10">
        <v>1</v>
      </c>
      <c r="H29" s="10">
        <v>0</v>
      </c>
      <c r="I29" s="9">
        <f t="shared" si="3"/>
        <v>-0.0364783880026635</v>
      </c>
      <c r="J29" s="9">
        <f t="shared" si="4"/>
        <v>0.12333169277090994</v>
      </c>
      <c r="L29" s="9">
        <f t="shared" si="5"/>
        <v>-0.0005790220317883095</v>
      </c>
      <c r="M29" s="9">
        <f t="shared" si="6"/>
        <v>0</v>
      </c>
    </row>
    <row r="30" spans="1:13" ht="11.25">
      <c r="A30" s="8" t="s">
        <v>78</v>
      </c>
      <c r="B30" s="19">
        <f t="shared" si="0"/>
        <v>40</v>
      </c>
      <c r="C30" s="2">
        <f t="shared" si="2"/>
        <v>40</v>
      </c>
      <c r="D30" s="1">
        <v>8</v>
      </c>
      <c r="E30" s="1">
        <v>32</v>
      </c>
      <c r="F30" s="2">
        <f t="shared" si="1"/>
        <v>0</v>
      </c>
      <c r="G30" s="10">
        <v>0</v>
      </c>
      <c r="H30" s="10">
        <v>0</v>
      </c>
      <c r="I30" s="9">
        <f t="shared" si="3"/>
        <v>-0.004632176254306476</v>
      </c>
      <c r="J30" s="9">
        <f t="shared" si="4"/>
        <v>0.018528705017225904</v>
      </c>
      <c r="L30" s="9">
        <f t="shared" si="5"/>
        <v>0</v>
      </c>
      <c r="M30" s="9">
        <f t="shared" si="6"/>
        <v>0</v>
      </c>
    </row>
    <row r="31" spans="1:8" ht="11.25">
      <c r="A31" s="8" t="s">
        <v>88</v>
      </c>
      <c r="B31" s="19">
        <f t="shared" si="0"/>
        <v>1</v>
      </c>
      <c r="C31" s="2">
        <f t="shared" si="2"/>
        <v>1</v>
      </c>
      <c r="D31" s="1">
        <v>0</v>
      </c>
      <c r="E31" s="1">
        <v>1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9.499435453519006</v>
      </c>
      <c r="F67" s="9">
        <f>+E67*100/MM!E67</f>
        <v>72.28268270111418</v>
      </c>
    </row>
    <row r="68" spans="1:6" ht="11.25">
      <c r="A68" s="1" t="s">
        <v>45</v>
      </c>
      <c r="E68" s="9">
        <f>+(SUM(B10:B12)*100/B$8)</f>
        <v>16.46564951796416</v>
      </c>
      <c r="F68" s="9">
        <f>+E68*100/MM!E68</f>
        <v>120.36981700438179</v>
      </c>
    </row>
    <row r="69" spans="1:6" ht="11.25">
      <c r="A69" s="1" t="s">
        <v>46</v>
      </c>
      <c r="E69" s="9">
        <f>+(SUM(B23:B30)*100/B$8)</f>
        <v>18.274514345270838</v>
      </c>
      <c r="F69" s="9">
        <f>+E69*100/MM!E69</f>
        <v>90.54378253125685</v>
      </c>
    </row>
    <row r="70" spans="1:6" ht="11.25">
      <c r="A70" s="1" t="s">
        <v>47</v>
      </c>
      <c r="E70" s="9">
        <f>+(SUM(B26:B30)*100/B$8)</f>
        <v>5.112185518658985</v>
      </c>
      <c r="F70" s="9">
        <f>+E70*100/MM!E70</f>
        <v>73.79123969928177</v>
      </c>
    </row>
    <row r="71" spans="1:6" ht="11.25">
      <c r="A71" s="1" t="s">
        <v>48</v>
      </c>
      <c r="E71" s="9">
        <f>SUM(B10:B12)*100/SUM(B23:B30)</f>
        <v>90.10170780393524</v>
      </c>
      <c r="F71" s="9">
        <f>+E71*100/MM!E71</f>
        <v>132.9410078078289</v>
      </c>
    </row>
    <row r="72" spans="1:6" ht="11.25">
      <c r="A72" s="1" t="s">
        <v>49</v>
      </c>
      <c r="E72" s="9">
        <f>+B10*100/B11</f>
        <v>103.6617081036097</v>
      </c>
      <c r="F72" s="9">
        <f>+E72*100/MM!E72</f>
        <v>99.86275544194227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40</v>
      </c>
    </row>
    <row r="2" spans="1:7" ht="12" thickBot="1">
      <c r="A2" s="11" t="s">
        <v>79</v>
      </c>
      <c r="B2" s="11"/>
      <c r="G2" s="21" t="s">
        <v>87</v>
      </c>
    </row>
    <row r="3" spans="1:9" ht="11.25">
      <c r="A3" s="11" t="s">
        <v>89</v>
      </c>
      <c r="B3" s="11"/>
      <c r="I3" s="36" t="str">
        <f>"D"&amp;F1&amp;" "&amp;"01.01.2014"</f>
        <v>D17. VILLAVERDE 01.01.2014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142040</v>
      </c>
      <c r="C8" s="2">
        <f>+D8+E8</f>
        <v>116955</v>
      </c>
      <c r="D8" s="2">
        <f>SUM(D10:D31)</f>
        <v>55805</v>
      </c>
      <c r="E8" s="2">
        <f>SUM(E10:E31)</f>
        <v>61150</v>
      </c>
      <c r="F8" s="2">
        <f>+G8+H8</f>
        <v>25085</v>
      </c>
      <c r="G8" s="2">
        <f>SUM(G10:G31)</f>
        <v>12612</v>
      </c>
      <c r="H8" s="2">
        <f>SUM(H10:H31)</f>
        <v>12473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7858</v>
      </c>
      <c r="C10" s="2">
        <f>+D10+E10</f>
        <v>5961</v>
      </c>
      <c r="D10" s="10">
        <v>3092</v>
      </c>
      <c r="E10" s="10">
        <v>2869</v>
      </c>
      <c r="F10" s="2">
        <f aca="true" t="shared" si="1" ref="F10:F31">+G10+H10</f>
        <v>1897</v>
      </c>
      <c r="G10" s="10">
        <v>979</v>
      </c>
      <c r="H10" s="10">
        <v>918</v>
      </c>
      <c r="I10" s="9">
        <f>-D10/$B$8*100</f>
        <v>-2.1768515911010984</v>
      </c>
      <c r="J10" s="9">
        <f>E10/$B$8*100</f>
        <v>2.0198535623767953</v>
      </c>
      <c r="L10" s="9">
        <f>-G10/$B$8*100</f>
        <v>-0.6892424669107293</v>
      </c>
      <c r="M10" s="9">
        <f>H10/$B$8*100</f>
        <v>0.6462968177978035</v>
      </c>
    </row>
    <row r="11" spans="1:13" ht="11.25">
      <c r="A11" s="7" t="s">
        <v>6</v>
      </c>
      <c r="B11" s="19">
        <f t="shared" si="0"/>
        <v>8182</v>
      </c>
      <c r="C11" s="2">
        <f aca="true" t="shared" si="2" ref="C11:C31">+D11+E11</f>
        <v>7199</v>
      </c>
      <c r="D11" s="10">
        <v>3729</v>
      </c>
      <c r="E11" s="10">
        <v>3470</v>
      </c>
      <c r="F11" s="2">
        <f t="shared" si="1"/>
        <v>983</v>
      </c>
      <c r="G11" s="10">
        <v>498</v>
      </c>
      <c r="H11" s="10">
        <v>485</v>
      </c>
      <c r="I11" s="9">
        <f aca="true" t="shared" si="3" ref="I11:I30">-D11/$B$8*100</f>
        <v>-2.6253168121655874</v>
      </c>
      <c r="J11" s="9">
        <f aca="true" t="shared" si="4" ref="J11:J30">E11/$B$8*100</f>
        <v>2.4429738101943115</v>
      </c>
      <c r="L11" s="9">
        <f aca="true" t="shared" si="5" ref="L11:L30">-G11/$B$8*100</f>
        <v>-0.3506054632497888</v>
      </c>
      <c r="M11" s="9">
        <f aca="true" t="shared" si="6" ref="M11:M30">H11/$B$8*100</f>
        <v>0.34145311179949306</v>
      </c>
    </row>
    <row r="12" spans="1:13" ht="11.25">
      <c r="A12" s="7" t="s">
        <v>7</v>
      </c>
      <c r="B12" s="19">
        <f t="shared" si="0"/>
        <v>6780</v>
      </c>
      <c r="C12" s="2">
        <f t="shared" si="2"/>
        <v>5789</v>
      </c>
      <c r="D12" s="10">
        <v>2931</v>
      </c>
      <c r="E12" s="10">
        <v>2858</v>
      </c>
      <c r="F12" s="2">
        <f t="shared" si="1"/>
        <v>991</v>
      </c>
      <c r="G12" s="10">
        <v>491</v>
      </c>
      <c r="H12" s="10">
        <v>500</v>
      </c>
      <c r="I12" s="9">
        <f t="shared" si="3"/>
        <v>-2.0635032385243597</v>
      </c>
      <c r="J12" s="9">
        <f t="shared" si="4"/>
        <v>2.0121092649957757</v>
      </c>
      <c r="L12" s="9">
        <f t="shared" si="5"/>
        <v>-0.3456772740073219</v>
      </c>
      <c r="M12" s="9">
        <f t="shared" si="6"/>
        <v>0.35201351731906505</v>
      </c>
    </row>
    <row r="13" spans="1:13" ht="11.25">
      <c r="A13" s="7" t="s">
        <v>4</v>
      </c>
      <c r="B13" s="19">
        <f t="shared" si="0"/>
        <v>6579</v>
      </c>
      <c r="C13" s="2">
        <f t="shared" si="2"/>
        <v>5294</v>
      </c>
      <c r="D13" s="10">
        <v>2685</v>
      </c>
      <c r="E13" s="10">
        <v>2609</v>
      </c>
      <c r="F13" s="2">
        <f t="shared" si="1"/>
        <v>1285</v>
      </c>
      <c r="G13" s="10">
        <v>651</v>
      </c>
      <c r="H13" s="10">
        <v>634</v>
      </c>
      <c r="I13" s="9">
        <f t="shared" si="3"/>
        <v>-1.8903125880033793</v>
      </c>
      <c r="J13" s="9">
        <f t="shared" si="4"/>
        <v>1.8368065333708814</v>
      </c>
      <c r="L13" s="9">
        <f t="shared" si="5"/>
        <v>-0.4583215995494227</v>
      </c>
      <c r="M13" s="9">
        <f t="shared" si="6"/>
        <v>0.4463531399605745</v>
      </c>
    </row>
    <row r="14" spans="1:13" ht="11.25">
      <c r="A14" s="7" t="s">
        <v>8</v>
      </c>
      <c r="B14" s="19">
        <f t="shared" si="0"/>
        <v>7519</v>
      </c>
      <c r="C14" s="2">
        <f t="shared" si="2"/>
        <v>5635</v>
      </c>
      <c r="D14" s="10">
        <v>2821</v>
      </c>
      <c r="E14" s="10">
        <v>2814</v>
      </c>
      <c r="F14" s="2">
        <f t="shared" si="1"/>
        <v>1884</v>
      </c>
      <c r="G14" s="10">
        <v>894</v>
      </c>
      <c r="H14" s="10">
        <v>990</v>
      </c>
      <c r="I14" s="9">
        <f t="shared" si="3"/>
        <v>-1.986060264714165</v>
      </c>
      <c r="J14" s="9">
        <f t="shared" si="4"/>
        <v>1.9811320754716981</v>
      </c>
      <c r="L14" s="9">
        <f t="shared" si="5"/>
        <v>-0.6294001689664883</v>
      </c>
      <c r="M14" s="9">
        <f t="shared" si="6"/>
        <v>0.6969867642917488</v>
      </c>
    </row>
    <row r="15" spans="1:13" ht="11.25">
      <c r="A15" s="7" t="s">
        <v>9</v>
      </c>
      <c r="B15" s="19">
        <f t="shared" si="0"/>
        <v>8364</v>
      </c>
      <c r="C15" s="2">
        <f t="shared" si="2"/>
        <v>5510</v>
      </c>
      <c r="D15" s="10">
        <v>2741</v>
      </c>
      <c r="E15" s="10">
        <v>2769</v>
      </c>
      <c r="F15" s="2">
        <f t="shared" si="1"/>
        <v>2854</v>
      </c>
      <c r="G15" s="10">
        <v>1275</v>
      </c>
      <c r="H15" s="10">
        <v>1579</v>
      </c>
      <c r="I15" s="9">
        <f t="shared" si="3"/>
        <v>-1.9297381019431146</v>
      </c>
      <c r="J15" s="9">
        <f t="shared" si="4"/>
        <v>1.9494508589129822</v>
      </c>
      <c r="L15" s="9">
        <f t="shared" si="5"/>
        <v>-0.8976344691636159</v>
      </c>
      <c r="M15" s="9">
        <f t="shared" si="6"/>
        <v>1.1116586876936074</v>
      </c>
    </row>
    <row r="16" spans="1:13" ht="11.25">
      <c r="A16" s="7" t="s">
        <v>10</v>
      </c>
      <c r="B16" s="19">
        <f t="shared" si="0"/>
        <v>10159</v>
      </c>
      <c r="C16" s="2">
        <f t="shared" si="2"/>
        <v>6419</v>
      </c>
      <c r="D16" s="10">
        <v>3153</v>
      </c>
      <c r="E16" s="10">
        <v>3266</v>
      </c>
      <c r="F16" s="2">
        <f t="shared" si="1"/>
        <v>3740</v>
      </c>
      <c r="G16" s="10">
        <v>1883</v>
      </c>
      <c r="H16" s="10">
        <v>1857</v>
      </c>
      <c r="I16" s="9">
        <f t="shared" si="3"/>
        <v>-2.219797240214024</v>
      </c>
      <c r="J16" s="9">
        <f t="shared" si="4"/>
        <v>2.299352295128133</v>
      </c>
      <c r="L16" s="9">
        <f t="shared" si="5"/>
        <v>-1.325682906223599</v>
      </c>
      <c r="M16" s="9">
        <f t="shared" si="6"/>
        <v>1.3073782033230075</v>
      </c>
    </row>
    <row r="17" spans="1:13" ht="11.25">
      <c r="A17" s="7" t="s">
        <v>11</v>
      </c>
      <c r="B17" s="19">
        <f t="shared" si="0"/>
        <v>12844</v>
      </c>
      <c r="C17" s="2">
        <f t="shared" si="2"/>
        <v>9287</v>
      </c>
      <c r="D17" s="10">
        <v>4466</v>
      </c>
      <c r="E17" s="10">
        <v>4821</v>
      </c>
      <c r="F17" s="2">
        <f t="shared" si="1"/>
        <v>3557</v>
      </c>
      <c r="G17" s="10">
        <v>1958</v>
      </c>
      <c r="H17" s="10">
        <v>1599</v>
      </c>
      <c r="I17" s="9">
        <f t="shared" si="3"/>
        <v>-3.144184736693889</v>
      </c>
      <c r="J17" s="9">
        <f t="shared" si="4"/>
        <v>3.394114333990425</v>
      </c>
      <c r="L17" s="9">
        <f t="shared" si="5"/>
        <v>-1.3784849338214586</v>
      </c>
      <c r="M17" s="9">
        <f t="shared" si="6"/>
        <v>1.1257392283863699</v>
      </c>
    </row>
    <row r="18" spans="1:13" ht="11.25">
      <c r="A18" s="7" t="s">
        <v>12</v>
      </c>
      <c r="B18" s="19">
        <f t="shared" si="0"/>
        <v>12780</v>
      </c>
      <c r="C18" s="2">
        <f t="shared" si="2"/>
        <v>9994</v>
      </c>
      <c r="D18" s="10">
        <v>4957</v>
      </c>
      <c r="E18" s="10">
        <v>5037</v>
      </c>
      <c r="F18" s="2">
        <f t="shared" si="1"/>
        <v>2786</v>
      </c>
      <c r="G18" s="10">
        <v>1497</v>
      </c>
      <c r="H18" s="10">
        <v>1289</v>
      </c>
      <c r="I18" s="9">
        <f t="shared" si="3"/>
        <v>-3.489862010701211</v>
      </c>
      <c r="J18" s="9">
        <f t="shared" si="4"/>
        <v>3.546184173472261</v>
      </c>
      <c r="L18" s="9">
        <f t="shared" si="5"/>
        <v>-1.0539284708532808</v>
      </c>
      <c r="M18" s="9">
        <f t="shared" si="6"/>
        <v>0.9074908476485497</v>
      </c>
    </row>
    <row r="19" spans="1:13" ht="11.25">
      <c r="A19" s="7" t="s">
        <v>13</v>
      </c>
      <c r="B19" s="19">
        <f t="shared" si="0"/>
        <v>12287</v>
      </c>
      <c r="C19" s="2">
        <f t="shared" si="2"/>
        <v>10267</v>
      </c>
      <c r="D19" s="10">
        <v>5050</v>
      </c>
      <c r="E19" s="10">
        <v>5217</v>
      </c>
      <c r="F19" s="2">
        <f t="shared" si="1"/>
        <v>2020</v>
      </c>
      <c r="G19" s="10">
        <v>1105</v>
      </c>
      <c r="H19" s="10">
        <v>915</v>
      </c>
      <c r="I19" s="9">
        <f t="shared" si="3"/>
        <v>-3.5553365249225566</v>
      </c>
      <c r="J19" s="9">
        <f t="shared" si="4"/>
        <v>3.672909039707125</v>
      </c>
      <c r="L19" s="9">
        <f t="shared" si="5"/>
        <v>-0.7779498732751338</v>
      </c>
      <c r="M19" s="9">
        <f t="shared" si="6"/>
        <v>0.6441847366938891</v>
      </c>
    </row>
    <row r="20" spans="1:13" ht="11.25">
      <c r="A20" s="7" t="s">
        <v>14</v>
      </c>
      <c r="B20" s="19">
        <f t="shared" si="0"/>
        <v>10103</v>
      </c>
      <c r="C20" s="2">
        <f t="shared" si="2"/>
        <v>8721</v>
      </c>
      <c r="D20" s="10">
        <v>4325</v>
      </c>
      <c r="E20" s="10">
        <v>4396</v>
      </c>
      <c r="F20" s="2">
        <f t="shared" si="1"/>
        <v>1382</v>
      </c>
      <c r="G20" s="10">
        <v>671</v>
      </c>
      <c r="H20" s="10">
        <v>711</v>
      </c>
      <c r="I20" s="9">
        <f t="shared" si="3"/>
        <v>-3.044916924809913</v>
      </c>
      <c r="J20" s="9">
        <f t="shared" si="4"/>
        <v>3.0949028442692197</v>
      </c>
      <c r="L20" s="9">
        <f t="shared" si="5"/>
        <v>-0.4724021402421853</v>
      </c>
      <c r="M20" s="9">
        <f t="shared" si="6"/>
        <v>0.5005632216277105</v>
      </c>
    </row>
    <row r="21" spans="1:13" ht="11.25">
      <c r="A21" s="7" t="s">
        <v>15</v>
      </c>
      <c r="B21" s="19">
        <f t="shared" si="0"/>
        <v>7209</v>
      </c>
      <c r="C21" s="2">
        <f t="shared" si="2"/>
        <v>6371</v>
      </c>
      <c r="D21" s="10">
        <v>3084</v>
      </c>
      <c r="E21" s="10">
        <v>3287</v>
      </c>
      <c r="F21" s="2">
        <f t="shared" si="1"/>
        <v>838</v>
      </c>
      <c r="G21" s="10">
        <v>414</v>
      </c>
      <c r="H21" s="10">
        <v>424</v>
      </c>
      <c r="I21" s="9">
        <f t="shared" si="3"/>
        <v>-2.1712193748239934</v>
      </c>
      <c r="J21" s="9">
        <f t="shared" si="4"/>
        <v>2.3141368628555337</v>
      </c>
      <c r="L21" s="9">
        <f t="shared" si="5"/>
        <v>-0.29146719234018587</v>
      </c>
      <c r="M21" s="9">
        <f t="shared" si="6"/>
        <v>0.2985074626865672</v>
      </c>
    </row>
    <row r="22" spans="1:13" ht="11.25">
      <c r="A22" s="7" t="s">
        <v>16</v>
      </c>
      <c r="B22" s="19">
        <f t="shared" si="0"/>
        <v>5629</v>
      </c>
      <c r="C22" s="2">
        <f t="shared" si="2"/>
        <v>5202</v>
      </c>
      <c r="D22" s="10">
        <v>2406</v>
      </c>
      <c r="E22" s="10">
        <v>2796</v>
      </c>
      <c r="F22" s="2">
        <f t="shared" si="1"/>
        <v>427</v>
      </c>
      <c r="G22" s="10">
        <v>163</v>
      </c>
      <c r="H22" s="10">
        <v>264</v>
      </c>
      <c r="I22" s="9">
        <f t="shared" si="3"/>
        <v>-1.6938890453393411</v>
      </c>
      <c r="J22" s="9">
        <f t="shared" si="4"/>
        <v>1.9684595888482117</v>
      </c>
      <c r="L22" s="9">
        <f t="shared" si="5"/>
        <v>-0.1147564066460152</v>
      </c>
      <c r="M22" s="9">
        <f t="shared" si="6"/>
        <v>0.18586313714446637</v>
      </c>
    </row>
    <row r="23" spans="1:13" ht="11.25">
      <c r="A23" s="7" t="s">
        <v>17</v>
      </c>
      <c r="B23" s="19">
        <f t="shared" si="0"/>
        <v>5982</v>
      </c>
      <c r="C23" s="2">
        <f t="shared" si="2"/>
        <v>5779</v>
      </c>
      <c r="D23" s="10">
        <v>2542</v>
      </c>
      <c r="E23" s="10">
        <v>3237</v>
      </c>
      <c r="F23" s="2">
        <f t="shared" si="1"/>
        <v>203</v>
      </c>
      <c r="G23" s="10">
        <v>59</v>
      </c>
      <c r="H23" s="10">
        <v>144</v>
      </c>
      <c r="I23" s="9">
        <f t="shared" si="3"/>
        <v>-1.7896367220501266</v>
      </c>
      <c r="J23" s="9">
        <f t="shared" si="4"/>
        <v>2.278935511123627</v>
      </c>
      <c r="L23" s="9">
        <f t="shared" si="5"/>
        <v>-0.04153759504364968</v>
      </c>
      <c r="M23" s="9">
        <f t="shared" si="6"/>
        <v>0.10137989298789074</v>
      </c>
    </row>
    <row r="24" spans="1:13" ht="11.25">
      <c r="A24" s="7" t="s">
        <v>18</v>
      </c>
      <c r="B24" s="19">
        <f t="shared" si="0"/>
        <v>5454</v>
      </c>
      <c r="C24" s="2">
        <f t="shared" si="2"/>
        <v>5350</v>
      </c>
      <c r="D24" s="10">
        <v>2247</v>
      </c>
      <c r="E24" s="10">
        <v>3103</v>
      </c>
      <c r="F24" s="2">
        <f t="shared" si="1"/>
        <v>104</v>
      </c>
      <c r="G24" s="10">
        <v>31</v>
      </c>
      <c r="H24" s="10">
        <v>73</v>
      </c>
      <c r="I24" s="9">
        <f t="shared" si="3"/>
        <v>-1.5819487468318782</v>
      </c>
      <c r="J24" s="9">
        <f t="shared" si="4"/>
        <v>2.1845958884821175</v>
      </c>
      <c r="L24" s="9">
        <f t="shared" si="5"/>
        <v>-0.021824838073782032</v>
      </c>
      <c r="M24" s="9">
        <f t="shared" si="6"/>
        <v>0.0513939735285835</v>
      </c>
    </row>
    <row r="25" spans="1:13" ht="11.25">
      <c r="A25" s="8" t="s">
        <v>19</v>
      </c>
      <c r="B25" s="19">
        <f t="shared" si="0"/>
        <v>6140</v>
      </c>
      <c r="C25" s="2">
        <f t="shared" si="2"/>
        <v>6064</v>
      </c>
      <c r="D25" s="10">
        <v>2553</v>
      </c>
      <c r="E25" s="10">
        <v>3511</v>
      </c>
      <c r="F25" s="2">
        <f t="shared" si="1"/>
        <v>76</v>
      </c>
      <c r="G25" s="10">
        <v>24</v>
      </c>
      <c r="H25" s="10">
        <v>52</v>
      </c>
      <c r="I25" s="9">
        <f t="shared" si="3"/>
        <v>-1.7973810194311461</v>
      </c>
      <c r="J25" s="9">
        <f t="shared" si="4"/>
        <v>2.471838918614475</v>
      </c>
      <c r="L25" s="9">
        <f t="shared" si="5"/>
        <v>-0.01689664883131512</v>
      </c>
      <c r="M25" s="9">
        <f t="shared" si="6"/>
        <v>0.03660940580118277</v>
      </c>
    </row>
    <row r="26" spans="1:13" ht="11.25">
      <c r="A26" s="8" t="s">
        <v>20</v>
      </c>
      <c r="B26" s="19">
        <f t="shared" si="0"/>
        <v>4906</v>
      </c>
      <c r="C26" s="2">
        <f t="shared" si="2"/>
        <v>4874</v>
      </c>
      <c r="D26" s="10">
        <v>1969</v>
      </c>
      <c r="E26" s="10">
        <v>2905</v>
      </c>
      <c r="F26" s="2">
        <f t="shared" si="1"/>
        <v>32</v>
      </c>
      <c r="G26" s="10">
        <v>11</v>
      </c>
      <c r="H26" s="10">
        <v>21</v>
      </c>
      <c r="I26" s="9">
        <f t="shared" si="3"/>
        <v>-1.3862292312024782</v>
      </c>
      <c r="J26" s="9">
        <f t="shared" si="4"/>
        <v>2.045198535623768</v>
      </c>
      <c r="L26" s="9">
        <f t="shared" si="5"/>
        <v>-0.007744297381019432</v>
      </c>
      <c r="M26" s="9">
        <f t="shared" si="6"/>
        <v>0.014784567727400732</v>
      </c>
    </row>
    <row r="27" spans="1:13" ht="11.25">
      <c r="A27" s="8" t="s">
        <v>75</v>
      </c>
      <c r="B27" s="19">
        <f t="shared" si="0"/>
        <v>2357</v>
      </c>
      <c r="C27" s="2">
        <f t="shared" si="2"/>
        <v>2337</v>
      </c>
      <c r="D27" s="10">
        <v>807</v>
      </c>
      <c r="E27" s="10">
        <v>1530</v>
      </c>
      <c r="F27" s="2">
        <f t="shared" si="1"/>
        <v>20</v>
      </c>
      <c r="G27" s="10">
        <v>7</v>
      </c>
      <c r="H27" s="10">
        <v>13</v>
      </c>
      <c r="I27" s="9">
        <f t="shared" si="3"/>
        <v>-0.568149816952971</v>
      </c>
      <c r="J27" s="9">
        <f t="shared" si="4"/>
        <v>1.077161362996339</v>
      </c>
      <c r="L27" s="9">
        <f t="shared" si="5"/>
        <v>-0.004928189242466911</v>
      </c>
      <c r="M27" s="9">
        <f t="shared" si="6"/>
        <v>0.009152351450295693</v>
      </c>
    </row>
    <row r="28" spans="1:13" ht="11.25">
      <c r="A28" s="8" t="s">
        <v>76</v>
      </c>
      <c r="B28" s="19">
        <f t="shared" si="0"/>
        <v>753</v>
      </c>
      <c r="C28" s="2">
        <f t="shared" si="2"/>
        <v>749</v>
      </c>
      <c r="D28" s="10">
        <v>222</v>
      </c>
      <c r="E28" s="10">
        <v>527</v>
      </c>
      <c r="F28" s="2">
        <f t="shared" si="1"/>
        <v>4</v>
      </c>
      <c r="G28" s="10">
        <v>1</v>
      </c>
      <c r="H28" s="10">
        <v>3</v>
      </c>
      <c r="I28" s="9">
        <f t="shared" si="3"/>
        <v>-0.1562940016896649</v>
      </c>
      <c r="J28" s="9">
        <f t="shared" si="4"/>
        <v>0.37102224725429456</v>
      </c>
      <c r="L28" s="9">
        <f t="shared" si="5"/>
        <v>-0.0007040270346381301</v>
      </c>
      <c r="M28" s="9">
        <f t="shared" si="6"/>
        <v>0.00211208110391439</v>
      </c>
    </row>
    <row r="29" spans="1:13" ht="11.25">
      <c r="A29" s="8" t="s">
        <v>77</v>
      </c>
      <c r="B29" s="19">
        <f t="shared" si="0"/>
        <v>136</v>
      </c>
      <c r="C29" s="2">
        <f t="shared" si="2"/>
        <v>134</v>
      </c>
      <c r="D29" s="10">
        <v>23</v>
      </c>
      <c r="E29" s="10">
        <v>111</v>
      </c>
      <c r="F29" s="2">
        <f t="shared" si="1"/>
        <v>2</v>
      </c>
      <c r="G29" s="10">
        <v>0</v>
      </c>
      <c r="H29" s="10">
        <v>2</v>
      </c>
      <c r="I29" s="9">
        <f t="shared" si="3"/>
        <v>-0.016192621796676993</v>
      </c>
      <c r="J29" s="9">
        <f t="shared" si="4"/>
        <v>0.07814700084483245</v>
      </c>
      <c r="L29" s="9">
        <f t="shared" si="5"/>
        <v>0</v>
      </c>
      <c r="M29" s="9">
        <f t="shared" si="6"/>
        <v>0.0014080540692762602</v>
      </c>
    </row>
    <row r="30" spans="1:13" ht="11.25">
      <c r="A30" s="8" t="s">
        <v>78</v>
      </c>
      <c r="B30" s="19">
        <f t="shared" si="0"/>
        <v>19</v>
      </c>
      <c r="C30" s="2">
        <f t="shared" si="2"/>
        <v>19</v>
      </c>
      <c r="D30" s="1">
        <v>2</v>
      </c>
      <c r="E30" s="1">
        <v>17</v>
      </c>
      <c r="F30" s="2">
        <f t="shared" si="1"/>
        <v>0</v>
      </c>
      <c r="G30" s="10">
        <v>0</v>
      </c>
      <c r="H30" s="10">
        <v>0</v>
      </c>
      <c r="I30" s="9">
        <f t="shared" si="3"/>
        <v>-0.0014080540692762602</v>
      </c>
      <c r="J30" s="9">
        <f t="shared" si="4"/>
        <v>0.01196845958884821</v>
      </c>
      <c r="L30" s="9">
        <f t="shared" si="5"/>
        <v>0</v>
      </c>
      <c r="M30" s="9">
        <f t="shared" si="6"/>
        <v>0</v>
      </c>
    </row>
    <row r="31" spans="1:8" ht="11.25">
      <c r="A31" s="8" t="s">
        <v>88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17.660518163897493</v>
      </c>
      <c r="F67" s="9">
        <f>+E67*100/MM!E67</f>
        <v>134.38163110054887</v>
      </c>
    </row>
    <row r="68" spans="1:6" ht="11.25">
      <c r="A68" s="1" t="s">
        <v>45</v>
      </c>
      <c r="E68" s="9">
        <f>+(SUM(B10:B12)*100/B$8)</f>
        <v>16.06589693044213</v>
      </c>
      <c r="F68" s="9">
        <f>+E68*100/MM!E68</f>
        <v>117.4474818875947</v>
      </c>
    </row>
    <row r="69" spans="1:6" ht="11.25">
      <c r="A69" s="1" t="s">
        <v>46</v>
      </c>
      <c r="E69" s="9">
        <f>+(SUM(B23:B30)*100/B$8)</f>
        <v>18.126584060827934</v>
      </c>
      <c r="F69" s="9">
        <f>+E69*100/MM!E69</f>
        <v>89.81084007099106</v>
      </c>
    </row>
    <row r="70" spans="1:6" ht="11.25">
      <c r="A70" s="1" t="s">
        <v>47</v>
      </c>
      <c r="E70" s="9">
        <f>+(SUM(B26:B30)*100/B$8)</f>
        <v>5.752604900028161</v>
      </c>
      <c r="F70" s="9">
        <f>+E70*100/MM!E70</f>
        <v>83.03529782397109</v>
      </c>
    </row>
    <row r="71" spans="1:6" ht="11.25">
      <c r="A71" s="1" t="s">
        <v>48</v>
      </c>
      <c r="E71" s="9">
        <f>SUM(B10:B12)*100/SUM(B23:B30)</f>
        <v>88.6316852448829</v>
      </c>
      <c r="F71" s="9">
        <f>+E71*100/MM!E71</f>
        <v>130.77205579500006</v>
      </c>
    </row>
    <row r="72" spans="1:6" ht="11.25">
      <c r="A72" s="1" t="s">
        <v>49</v>
      </c>
      <c r="E72" s="9">
        <f>+B10*100/B11</f>
        <v>96.04008799804448</v>
      </c>
      <c r="F72" s="9">
        <f>+E72*100/MM!E72</f>
        <v>92.5204494101652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3" width="12.00390625" style="1" customWidth="1"/>
    <col min="4" max="5" width="10.421875" style="1" customWidth="1"/>
    <col min="6" max="6" width="12.0039062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5" ht="12" thickBot="1">
      <c r="A1" s="11" t="s">
        <v>21</v>
      </c>
      <c r="B1" s="11"/>
      <c r="E1" s="11"/>
    </row>
    <row r="2" spans="1:9" ht="12" thickBot="1">
      <c r="A2" s="11" t="s">
        <v>79</v>
      </c>
      <c r="B2" s="11"/>
      <c r="G2" s="21" t="s">
        <v>87</v>
      </c>
      <c r="I2" s="36" t="str">
        <f>"CIUDAD DE MADRID 01.01.2014"</f>
        <v>CIUDAD DE MADRID 01.01.2014</v>
      </c>
    </row>
    <row r="3" spans="1:9" ht="11.25">
      <c r="A3" s="11" t="s">
        <v>89</v>
      </c>
      <c r="B3" s="11"/>
      <c r="I3" s="36" t="s">
        <v>91</v>
      </c>
    </row>
    <row r="4" spans="1:2" ht="12" thickBot="1">
      <c r="A4" s="11"/>
      <c r="B4" s="11"/>
    </row>
    <row r="5" spans="1:8" ht="13.5" customHeight="1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9" ht="11.25">
      <c r="A8" s="5" t="s">
        <v>0</v>
      </c>
      <c r="B8" s="19">
        <f>+C8+F8</f>
        <v>3166124</v>
      </c>
      <c r="C8" s="2">
        <f>+D8+E8</f>
        <v>2750030</v>
      </c>
      <c r="D8" s="2">
        <f>SUM(D10:D31)</f>
        <v>1279593</v>
      </c>
      <c r="E8" s="2">
        <f>SUM(E10:E31)</f>
        <v>1470437</v>
      </c>
      <c r="F8" s="2">
        <f>+G8+H8</f>
        <v>416094</v>
      </c>
      <c r="G8" s="2">
        <f>SUM(G10:G31)</f>
        <v>194598</v>
      </c>
      <c r="H8" s="2">
        <f>SUM(H10:H31)</f>
        <v>221496</v>
      </c>
      <c r="I8" s="9"/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152261</v>
      </c>
      <c r="C10" s="2">
        <f>+D10+E10</f>
        <v>128462</v>
      </c>
      <c r="D10" s="10">
        <v>65945</v>
      </c>
      <c r="E10" s="10">
        <v>62517</v>
      </c>
      <c r="F10" s="2">
        <f aca="true" t="shared" si="1" ref="F10:F31">+G10+H10</f>
        <v>23799</v>
      </c>
      <c r="G10" s="10">
        <v>12147</v>
      </c>
      <c r="H10" s="10">
        <v>11652</v>
      </c>
      <c r="I10" s="9">
        <f>-D10/$B$8*100</f>
        <v>-2.0828306156044425</v>
      </c>
      <c r="J10" s="9">
        <f>E10/$B$8*100</f>
        <v>1.974559429763332</v>
      </c>
      <c r="L10" s="9">
        <f>-G10/$B$8*100</f>
        <v>-0.3836552200735031</v>
      </c>
      <c r="M10" s="9">
        <f>H10/$B$8*100</f>
        <v>0.36802096190799855</v>
      </c>
    </row>
    <row r="11" spans="1:13" ht="11.25">
      <c r="A11" s="7" t="s">
        <v>6</v>
      </c>
      <c r="B11" s="19">
        <f t="shared" si="0"/>
        <v>146681</v>
      </c>
      <c r="C11" s="2">
        <f aca="true" t="shared" si="2" ref="C11:C31">+D11+E11</f>
        <v>133454</v>
      </c>
      <c r="D11" s="10">
        <v>68305</v>
      </c>
      <c r="E11" s="10">
        <v>65149</v>
      </c>
      <c r="F11" s="2">
        <f t="shared" si="1"/>
        <v>13227</v>
      </c>
      <c r="G11" s="10">
        <v>6724</v>
      </c>
      <c r="H11" s="10">
        <v>6503</v>
      </c>
      <c r="I11" s="9">
        <f aca="true" t="shared" si="3" ref="I11:I30">-D11/$B$8*100</f>
        <v>-2.1573697050399794</v>
      </c>
      <c r="J11" s="9">
        <f aca="true" t="shared" si="4" ref="J11:J30">E11/$B$8*100</f>
        <v>2.057689465099914</v>
      </c>
      <c r="L11" s="9">
        <f aca="true" t="shared" si="5" ref="L11:L30">-G11/$B$8*100</f>
        <v>-0.2123732361714197</v>
      </c>
      <c r="M11" s="9">
        <f aca="true" t="shared" si="6" ref="M11:M30">H11/$B$8*100</f>
        <v>0.2053930926268207</v>
      </c>
    </row>
    <row r="12" spans="1:13" ht="11.25">
      <c r="A12" s="7" t="s">
        <v>7</v>
      </c>
      <c r="B12" s="19">
        <f t="shared" si="0"/>
        <v>134159</v>
      </c>
      <c r="C12" s="2">
        <f t="shared" si="2"/>
        <v>119816</v>
      </c>
      <c r="D12" s="10">
        <v>61182</v>
      </c>
      <c r="E12" s="10">
        <v>58634</v>
      </c>
      <c r="F12" s="2">
        <f t="shared" si="1"/>
        <v>14343</v>
      </c>
      <c r="G12" s="10">
        <v>7320</v>
      </c>
      <c r="H12" s="10">
        <v>7023</v>
      </c>
      <c r="I12" s="9">
        <f t="shared" si="3"/>
        <v>-1.9323943092563651</v>
      </c>
      <c r="J12" s="9">
        <f t="shared" si="4"/>
        <v>1.8519173601539294</v>
      </c>
      <c r="L12" s="9">
        <f t="shared" si="5"/>
        <v>-0.2311975146898858</v>
      </c>
      <c r="M12" s="9">
        <f t="shared" si="6"/>
        <v>0.22181695979058305</v>
      </c>
    </row>
    <row r="13" spans="1:13" ht="11.25">
      <c r="A13" s="7" t="s">
        <v>4</v>
      </c>
      <c r="B13" s="19">
        <f t="shared" si="0"/>
        <v>129482</v>
      </c>
      <c r="C13" s="2">
        <f t="shared" si="2"/>
        <v>111569</v>
      </c>
      <c r="D13" s="10">
        <v>56933</v>
      </c>
      <c r="E13" s="10">
        <v>54636</v>
      </c>
      <c r="F13" s="2">
        <f t="shared" si="1"/>
        <v>17913</v>
      </c>
      <c r="G13" s="10">
        <v>9070</v>
      </c>
      <c r="H13" s="10">
        <v>8843</v>
      </c>
      <c r="I13" s="9">
        <f t="shared" si="3"/>
        <v>-1.7981923639124684</v>
      </c>
      <c r="J13" s="9">
        <f t="shared" si="4"/>
        <v>1.7256430891525412</v>
      </c>
      <c r="L13" s="9">
        <f t="shared" si="5"/>
        <v>-0.2864701445679323</v>
      </c>
      <c r="M13" s="9">
        <f t="shared" si="6"/>
        <v>0.2793004948637514</v>
      </c>
    </row>
    <row r="14" spans="1:13" ht="11.25">
      <c r="A14" s="7" t="s">
        <v>8</v>
      </c>
      <c r="B14" s="19">
        <f t="shared" si="0"/>
        <v>152091</v>
      </c>
      <c r="C14" s="2">
        <f t="shared" si="2"/>
        <v>120635</v>
      </c>
      <c r="D14" s="10">
        <v>61319</v>
      </c>
      <c r="E14" s="10">
        <v>59316</v>
      </c>
      <c r="F14" s="2">
        <f t="shared" si="1"/>
        <v>31456</v>
      </c>
      <c r="G14" s="10">
        <v>13726</v>
      </c>
      <c r="H14" s="10">
        <v>17730</v>
      </c>
      <c r="I14" s="9">
        <f t="shared" si="3"/>
        <v>-1.9367213665668181</v>
      </c>
      <c r="J14" s="9">
        <f t="shared" si="4"/>
        <v>1.8734578936264026</v>
      </c>
      <c r="L14" s="9">
        <f t="shared" si="5"/>
        <v>-0.43352692440346624</v>
      </c>
      <c r="M14" s="9">
        <f t="shared" si="6"/>
        <v>0.5599907015644365</v>
      </c>
    </row>
    <row r="15" spans="1:13" ht="11.25">
      <c r="A15" s="7" t="s">
        <v>9</v>
      </c>
      <c r="B15" s="19">
        <f t="shared" si="0"/>
        <v>196398</v>
      </c>
      <c r="C15" s="2">
        <f t="shared" si="2"/>
        <v>141788</v>
      </c>
      <c r="D15" s="10">
        <v>70781</v>
      </c>
      <c r="E15" s="10">
        <v>71007</v>
      </c>
      <c r="F15" s="2">
        <f t="shared" si="1"/>
        <v>54610</v>
      </c>
      <c r="G15" s="10">
        <v>22819</v>
      </c>
      <c r="H15" s="10">
        <v>31791</v>
      </c>
      <c r="I15" s="9">
        <f t="shared" si="3"/>
        <v>-2.2355725802274327</v>
      </c>
      <c r="J15" s="9">
        <f t="shared" si="4"/>
        <v>2.242710645571683</v>
      </c>
      <c r="L15" s="9">
        <f t="shared" si="5"/>
        <v>-0.7207235092497957</v>
      </c>
      <c r="M15" s="9">
        <f t="shared" si="6"/>
        <v>1.0040983865445572</v>
      </c>
    </row>
    <row r="16" spans="1:13" ht="11.25">
      <c r="A16" s="7" t="s">
        <v>10</v>
      </c>
      <c r="B16" s="19">
        <f t="shared" si="0"/>
        <v>246848</v>
      </c>
      <c r="C16" s="2">
        <f t="shared" si="2"/>
        <v>178544</v>
      </c>
      <c r="D16" s="10">
        <v>88452</v>
      </c>
      <c r="E16" s="10">
        <v>90092</v>
      </c>
      <c r="F16" s="2">
        <f t="shared" si="1"/>
        <v>68304</v>
      </c>
      <c r="G16" s="10">
        <v>31620</v>
      </c>
      <c r="H16" s="10">
        <v>36684</v>
      </c>
      <c r="I16" s="9">
        <f t="shared" si="3"/>
        <v>-2.7936998045559807</v>
      </c>
      <c r="J16" s="9">
        <f t="shared" si="4"/>
        <v>2.845498154841693</v>
      </c>
      <c r="L16" s="9">
        <f t="shared" si="5"/>
        <v>-0.9986974609964739</v>
      </c>
      <c r="M16" s="9">
        <f t="shared" si="6"/>
        <v>1.1586406596835752</v>
      </c>
    </row>
    <row r="17" spans="1:13" ht="11.25">
      <c r="A17" s="7" t="s">
        <v>11</v>
      </c>
      <c r="B17" s="19">
        <f t="shared" si="0"/>
        <v>277608</v>
      </c>
      <c r="C17" s="2">
        <f t="shared" si="2"/>
        <v>218689</v>
      </c>
      <c r="D17" s="10">
        <v>106977</v>
      </c>
      <c r="E17" s="10">
        <v>111712</v>
      </c>
      <c r="F17" s="2">
        <f t="shared" si="1"/>
        <v>58919</v>
      </c>
      <c r="G17" s="10">
        <v>29360</v>
      </c>
      <c r="H17" s="10">
        <v>29559</v>
      </c>
      <c r="I17" s="9">
        <f t="shared" si="3"/>
        <v>-3.3788000722650153</v>
      </c>
      <c r="J17" s="9">
        <f t="shared" si="4"/>
        <v>3.528352016535044</v>
      </c>
      <c r="L17" s="9">
        <f t="shared" si="5"/>
        <v>-0.9273168075539682</v>
      </c>
      <c r="M17" s="9">
        <f t="shared" si="6"/>
        <v>0.9336020951801003</v>
      </c>
    </row>
    <row r="18" spans="1:13" ht="11.25">
      <c r="A18" s="7" t="s">
        <v>12</v>
      </c>
      <c r="B18" s="19">
        <f t="shared" si="0"/>
        <v>263040</v>
      </c>
      <c r="C18" s="2">
        <f t="shared" si="2"/>
        <v>218719</v>
      </c>
      <c r="D18" s="10">
        <v>107011</v>
      </c>
      <c r="E18" s="10">
        <v>111708</v>
      </c>
      <c r="F18" s="2">
        <f t="shared" si="1"/>
        <v>44321</v>
      </c>
      <c r="G18" s="10">
        <v>22175</v>
      </c>
      <c r="H18" s="10">
        <v>22146</v>
      </c>
      <c r="I18" s="9">
        <f t="shared" si="3"/>
        <v>-3.379873940502646</v>
      </c>
      <c r="J18" s="9">
        <f t="shared" si="4"/>
        <v>3.528225679095323</v>
      </c>
      <c r="L18" s="9">
        <f t="shared" si="5"/>
        <v>-0.7003831814546746</v>
      </c>
      <c r="M18" s="9">
        <f t="shared" si="6"/>
        <v>0.6994672350166955</v>
      </c>
    </row>
    <row r="19" spans="1:13" ht="11.25">
      <c r="A19" s="7" t="s">
        <v>13</v>
      </c>
      <c r="B19" s="19">
        <f t="shared" si="0"/>
        <v>251764</v>
      </c>
      <c r="C19" s="2">
        <f t="shared" si="2"/>
        <v>218817</v>
      </c>
      <c r="D19" s="10">
        <v>104879</v>
      </c>
      <c r="E19" s="10">
        <v>113938</v>
      </c>
      <c r="F19" s="2">
        <f t="shared" si="1"/>
        <v>32947</v>
      </c>
      <c r="G19" s="10">
        <v>15831</v>
      </c>
      <c r="H19" s="10">
        <v>17116</v>
      </c>
      <c r="I19" s="9">
        <f t="shared" si="3"/>
        <v>-3.31253608513122</v>
      </c>
      <c r="J19" s="9">
        <f t="shared" si="4"/>
        <v>3.5986588017399193</v>
      </c>
      <c r="L19" s="9">
        <f t="shared" si="5"/>
        <v>-0.5000120020567735</v>
      </c>
      <c r="M19" s="9">
        <f t="shared" si="6"/>
        <v>0.5405979045672248</v>
      </c>
    </row>
    <row r="20" spans="1:13" ht="11.25">
      <c r="A20" s="7" t="s">
        <v>14</v>
      </c>
      <c r="B20" s="19">
        <f t="shared" si="0"/>
        <v>226411</v>
      </c>
      <c r="C20" s="2">
        <f t="shared" si="2"/>
        <v>203737</v>
      </c>
      <c r="D20" s="10">
        <v>95699</v>
      </c>
      <c r="E20" s="10">
        <v>108038</v>
      </c>
      <c r="F20" s="2">
        <f t="shared" si="1"/>
        <v>22674</v>
      </c>
      <c r="G20" s="10">
        <v>10198</v>
      </c>
      <c r="H20" s="10">
        <v>12476</v>
      </c>
      <c r="I20" s="9">
        <f t="shared" si="3"/>
        <v>-3.0225916609709538</v>
      </c>
      <c r="J20" s="9">
        <f t="shared" si="4"/>
        <v>3.412311078151077</v>
      </c>
      <c r="L20" s="9">
        <f t="shared" si="5"/>
        <v>-0.3220973025693245</v>
      </c>
      <c r="M20" s="9">
        <f t="shared" si="6"/>
        <v>0.3940464744905759</v>
      </c>
    </row>
    <row r="21" spans="1:13" ht="11.25">
      <c r="A21" s="7" t="s">
        <v>15</v>
      </c>
      <c r="B21" s="19">
        <f t="shared" si="0"/>
        <v>190075</v>
      </c>
      <c r="C21" s="2">
        <f t="shared" si="2"/>
        <v>175449</v>
      </c>
      <c r="D21" s="10">
        <v>80161</v>
      </c>
      <c r="E21" s="10">
        <v>95288</v>
      </c>
      <c r="F21" s="2">
        <f t="shared" si="1"/>
        <v>14626</v>
      </c>
      <c r="G21" s="10">
        <v>6239</v>
      </c>
      <c r="H21" s="10">
        <v>8387</v>
      </c>
      <c r="I21" s="9">
        <f t="shared" si="3"/>
        <v>-2.531833876373762</v>
      </c>
      <c r="J21" s="9">
        <f t="shared" si="4"/>
        <v>3.0096104890395954</v>
      </c>
      <c r="L21" s="9">
        <f t="shared" si="5"/>
        <v>-0.19705482160521826</v>
      </c>
      <c r="M21" s="9">
        <f t="shared" si="6"/>
        <v>0.264898026735529</v>
      </c>
    </row>
    <row r="22" spans="1:13" ht="11.25">
      <c r="A22" s="7" t="s">
        <v>16</v>
      </c>
      <c r="B22" s="19">
        <f t="shared" si="0"/>
        <v>160281</v>
      </c>
      <c r="C22" s="2">
        <f t="shared" si="2"/>
        <v>152150</v>
      </c>
      <c r="D22" s="10">
        <v>67391</v>
      </c>
      <c r="E22" s="10">
        <v>84759</v>
      </c>
      <c r="F22" s="2">
        <f t="shared" si="1"/>
        <v>8131</v>
      </c>
      <c r="G22" s="10">
        <v>3217</v>
      </c>
      <c r="H22" s="10">
        <v>4914</v>
      </c>
      <c r="I22" s="9">
        <f t="shared" si="3"/>
        <v>-2.1285016000636743</v>
      </c>
      <c r="J22" s="9">
        <f t="shared" si="4"/>
        <v>2.6770587633333376</v>
      </c>
      <c r="L22" s="9">
        <f t="shared" si="5"/>
        <v>-0.10160688589581457</v>
      </c>
      <c r="M22" s="9">
        <f t="shared" si="6"/>
        <v>0.1552055446975545</v>
      </c>
    </row>
    <row r="23" spans="1:13" ht="11.25">
      <c r="A23" s="7" t="s">
        <v>17</v>
      </c>
      <c r="B23" s="19">
        <f t="shared" si="0"/>
        <v>157409</v>
      </c>
      <c r="C23" s="2">
        <f t="shared" si="2"/>
        <v>152955</v>
      </c>
      <c r="D23" s="10">
        <v>65804</v>
      </c>
      <c r="E23" s="10">
        <v>87151</v>
      </c>
      <c r="F23" s="2">
        <f t="shared" si="1"/>
        <v>4454</v>
      </c>
      <c r="G23" s="10">
        <v>1691</v>
      </c>
      <c r="H23" s="10">
        <v>2763</v>
      </c>
      <c r="I23" s="9">
        <f t="shared" si="3"/>
        <v>-2.0783772208542683</v>
      </c>
      <c r="J23" s="9">
        <f t="shared" si="4"/>
        <v>2.7526085522866444</v>
      </c>
      <c r="L23" s="9">
        <f t="shared" si="5"/>
        <v>-0.05340915264215805</v>
      </c>
      <c r="M23" s="9">
        <f t="shared" si="6"/>
        <v>0.0872675864874528</v>
      </c>
    </row>
    <row r="24" spans="1:13" ht="11.25">
      <c r="A24" s="7" t="s">
        <v>18</v>
      </c>
      <c r="B24" s="19">
        <f t="shared" si="0"/>
        <v>133587</v>
      </c>
      <c r="C24" s="2">
        <f t="shared" si="2"/>
        <v>130748</v>
      </c>
      <c r="D24" s="10">
        <v>54812</v>
      </c>
      <c r="E24" s="10">
        <v>75936</v>
      </c>
      <c r="F24" s="2">
        <f t="shared" si="1"/>
        <v>2839</v>
      </c>
      <c r="G24" s="10">
        <v>1110</v>
      </c>
      <c r="H24" s="10">
        <v>1729</v>
      </c>
      <c r="I24" s="9">
        <f t="shared" si="3"/>
        <v>-1.7312019365002762</v>
      </c>
      <c r="J24" s="9">
        <f t="shared" si="4"/>
        <v>2.3983899556681925</v>
      </c>
      <c r="L24" s="9">
        <f t="shared" si="5"/>
        <v>-0.03505863952264662</v>
      </c>
      <c r="M24" s="9">
        <f t="shared" si="6"/>
        <v>0.05460935831950991</v>
      </c>
    </row>
    <row r="25" spans="1:13" ht="11.25">
      <c r="A25" s="8" t="s">
        <v>19</v>
      </c>
      <c r="B25" s="19">
        <f t="shared" si="0"/>
        <v>128679</v>
      </c>
      <c r="C25" s="2">
        <f t="shared" si="2"/>
        <v>126995</v>
      </c>
      <c r="D25" s="10">
        <v>50712</v>
      </c>
      <c r="E25" s="10">
        <v>76283</v>
      </c>
      <c r="F25" s="2">
        <f t="shared" si="1"/>
        <v>1684</v>
      </c>
      <c r="G25" s="10">
        <v>671</v>
      </c>
      <c r="H25" s="10">
        <v>1013</v>
      </c>
      <c r="I25" s="9">
        <f t="shared" si="3"/>
        <v>-1.6017060607859956</v>
      </c>
      <c r="J25" s="9">
        <f t="shared" si="4"/>
        <v>2.4093497285640106</v>
      </c>
      <c r="L25" s="9">
        <f t="shared" si="5"/>
        <v>-0.02119310551323953</v>
      </c>
      <c r="M25" s="9">
        <f t="shared" si="6"/>
        <v>0.03199495660940633</v>
      </c>
    </row>
    <row r="26" spans="1:13" ht="11.25">
      <c r="A26" s="8" t="s">
        <v>20</v>
      </c>
      <c r="B26" s="19">
        <f t="shared" si="0"/>
        <v>114036</v>
      </c>
      <c r="C26" s="2">
        <f t="shared" si="2"/>
        <v>113030</v>
      </c>
      <c r="D26" s="10">
        <v>42118</v>
      </c>
      <c r="E26" s="10">
        <v>70912</v>
      </c>
      <c r="F26" s="2">
        <f t="shared" si="1"/>
        <v>1006</v>
      </c>
      <c r="G26" s="10">
        <v>397</v>
      </c>
      <c r="H26" s="10">
        <v>609</v>
      </c>
      <c r="I26" s="9">
        <f t="shared" si="3"/>
        <v>-1.330270071544892</v>
      </c>
      <c r="J26" s="9">
        <f t="shared" si="4"/>
        <v>2.239710131378304</v>
      </c>
      <c r="L26" s="9">
        <f t="shared" si="5"/>
        <v>-0.01253899089233397</v>
      </c>
      <c r="M26" s="9">
        <f t="shared" si="6"/>
        <v>0.01923487519756017</v>
      </c>
    </row>
    <row r="27" spans="1:13" ht="11.25">
      <c r="A27" s="8" t="s">
        <v>75</v>
      </c>
      <c r="B27" s="19">
        <f t="shared" si="0"/>
        <v>68587</v>
      </c>
      <c r="C27" s="2">
        <f t="shared" si="2"/>
        <v>68037</v>
      </c>
      <c r="D27" s="10">
        <v>21939</v>
      </c>
      <c r="E27" s="10">
        <v>46098</v>
      </c>
      <c r="F27" s="2">
        <f t="shared" si="1"/>
        <v>550</v>
      </c>
      <c r="G27" s="10">
        <v>207</v>
      </c>
      <c r="H27" s="10">
        <v>343</v>
      </c>
      <c r="I27" s="9">
        <f t="shared" si="3"/>
        <v>-0.6929292725111208</v>
      </c>
      <c r="J27" s="9">
        <f t="shared" si="4"/>
        <v>1.4559758240675351</v>
      </c>
      <c r="L27" s="9">
        <f t="shared" si="5"/>
        <v>-0.006537962505574639</v>
      </c>
      <c r="M27" s="9">
        <f t="shared" si="6"/>
        <v>0.010833435456097107</v>
      </c>
    </row>
    <row r="28" spans="1:13" ht="11.25">
      <c r="A28" s="8" t="s">
        <v>76</v>
      </c>
      <c r="B28" s="19">
        <f t="shared" si="0"/>
        <v>28713</v>
      </c>
      <c r="C28" s="2">
        <f t="shared" si="2"/>
        <v>28497</v>
      </c>
      <c r="D28" s="10">
        <v>7604</v>
      </c>
      <c r="E28" s="10">
        <v>20893</v>
      </c>
      <c r="F28" s="2">
        <f t="shared" si="1"/>
        <v>216</v>
      </c>
      <c r="G28" s="10">
        <v>57</v>
      </c>
      <c r="H28" s="10">
        <v>159</v>
      </c>
      <c r="I28" s="9">
        <f t="shared" si="3"/>
        <v>-0.2401674729100945</v>
      </c>
      <c r="J28" s="9">
        <f t="shared" si="4"/>
        <v>0.6598920320240143</v>
      </c>
      <c r="L28" s="9">
        <f t="shared" si="5"/>
        <v>-0.0018003085160277993</v>
      </c>
      <c r="M28" s="9">
        <f t="shared" si="6"/>
        <v>0.005021913228919651</v>
      </c>
    </row>
    <row r="29" spans="1:13" ht="11.25">
      <c r="A29" s="8" t="s">
        <v>77</v>
      </c>
      <c r="B29" s="19">
        <f t="shared" si="0"/>
        <v>6793</v>
      </c>
      <c r="C29" s="2">
        <f t="shared" si="2"/>
        <v>6743</v>
      </c>
      <c r="D29" s="10">
        <v>1363</v>
      </c>
      <c r="E29" s="10">
        <v>5380</v>
      </c>
      <c r="F29" s="2">
        <f t="shared" si="1"/>
        <v>50</v>
      </c>
      <c r="G29" s="10">
        <v>13</v>
      </c>
      <c r="H29" s="10">
        <v>37</v>
      </c>
      <c r="I29" s="9">
        <f t="shared" si="3"/>
        <v>-0.043049482585015626</v>
      </c>
      <c r="J29" s="9">
        <f t="shared" si="4"/>
        <v>0.16992385642508</v>
      </c>
      <c r="L29" s="9">
        <f t="shared" si="5"/>
        <v>-0.00041059667909405947</v>
      </c>
      <c r="M29" s="9">
        <f t="shared" si="6"/>
        <v>0.001168621317421554</v>
      </c>
    </row>
    <row r="30" spans="1:13" ht="11.25">
      <c r="A30" s="8" t="s">
        <v>78</v>
      </c>
      <c r="B30" s="19">
        <f t="shared" si="0"/>
        <v>1217</v>
      </c>
      <c r="C30" s="2">
        <f t="shared" si="2"/>
        <v>1192</v>
      </c>
      <c r="D30" s="1">
        <v>206</v>
      </c>
      <c r="E30" s="1">
        <v>986</v>
      </c>
      <c r="F30" s="2">
        <f t="shared" si="1"/>
        <v>25</v>
      </c>
      <c r="G30" s="10">
        <v>6</v>
      </c>
      <c r="H30" s="10">
        <v>19</v>
      </c>
      <c r="I30" s="9">
        <f t="shared" si="3"/>
        <v>-0.006506378145644327</v>
      </c>
      <c r="J30" s="9">
        <f t="shared" si="4"/>
        <v>0.031142178891287897</v>
      </c>
      <c r="L30" s="9">
        <f t="shared" si="5"/>
        <v>-0.0001895061595818736</v>
      </c>
      <c r="M30" s="9">
        <f t="shared" si="6"/>
        <v>0.0006001028386759331</v>
      </c>
    </row>
    <row r="31" spans="1:8" ht="11.25">
      <c r="A31" s="8" t="s">
        <v>88</v>
      </c>
      <c r="B31" s="19">
        <f t="shared" si="0"/>
        <v>4</v>
      </c>
      <c r="C31" s="2">
        <f t="shared" si="2"/>
        <v>4</v>
      </c>
      <c r="D31" s="1">
        <v>0</v>
      </c>
      <c r="E31" s="1">
        <v>4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13.142062660843353</v>
      </c>
      <c r="F67" s="9">
        <f aca="true" t="shared" si="7" ref="F67:F72">+E67*100/E67</f>
        <v>100</v>
      </c>
    </row>
    <row r="68" spans="1:6" ht="11.25">
      <c r="A68" s="1" t="s">
        <v>45</v>
      </c>
      <c r="E68" s="9">
        <f>+(SUM(B10:B12)*100/B$8)</f>
        <v>13.679217870178174</v>
      </c>
      <c r="F68" s="9">
        <f t="shared" si="7"/>
        <v>100</v>
      </c>
    </row>
    <row r="69" spans="1:6" ht="11.25">
      <c r="A69" s="1" t="s">
        <v>46</v>
      </c>
      <c r="E69" s="9">
        <f>+(SUM(B23:B30)*100/B$8)</f>
        <v>20.183069267028078</v>
      </c>
      <c r="F69" s="9">
        <f t="shared" si="7"/>
        <v>100</v>
      </c>
    </row>
    <row r="70" spans="1:6" ht="11.25">
      <c r="A70" s="1" t="s">
        <v>47</v>
      </c>
      <c r="E70" s="9">
        <f>+(SUM(B26:B30)*100/B$8)</f>
        <v>6.927903013274275</v>
      </c>
      <c r="F70" s="9">
        <f t="shared" si="7"/>
        <v>99.99999999999999</v>
      </c>
    </row>
    <row r="71" spans="1:6" ht="11.25">
      <c r="A71" s="1" t="s">
        <v>48</v>
      </c>
      <c r="E71" s="9">
        <f>SUM(B10:B12)*100/SUM(B23:B30)</f>
        <v>67.77570690165112</v>
      </c>
      <c r="F71" s="9">
        <f t="shared" si="7"/>
        <v>100</v>
      </c>
    </row>
    <row r="72" spans="1:6" ht="11.25">
      <c r="A72" s="1" t="s">
        <v>49</v>
      </c>
      <c r="E72" s="9">
        <f>+B10*100/B11</f>
        <v>103.80417368302643</v>
      </c>
      <c r="F72" s="9">
        <f t="shared" si="7"/>
        <v>100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4" r:id="rId2"/>
  <ignoredErrors>
    <ignoredError sqref="F8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41</v>
      </c>
    </row>
    <row r="2" spans="1:7" ht="12" thickBot="1">
      <c r="A2" s="11" t="s">
        <v>79</v>
      </c>
      <c r="B2" s="11"/>
      <c r="G2" s="21" t="s">
        <v>87</v>
      </c>
    </row>
    <row r="3" spans="1:9" ht="11.25">
      <c r="A3" s="11" t="s">
        <v>89</v>
      </c>
      <c r="B3" s="11"/>
      <c r="I3" s="36" t="str">
        <f>"D"&amp;F1&amp;" "&amp;"01.01.2014"</f>
        <v>D18. VILLA DE VALLECAS 01.01.2014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98766</v>
      </c>
      <c r="C8" s="2">
        <f>+D8+E8</f>
        <v>86932</v>
      </c>
      <c r="D8" s="2">
        <f>SUM(D10:D31)</f>
        <v>42322</v>
      </c>
      <c r="E8" s="2">
        <f>SUM(E10:E31)</f>
        <v>44610</v>
      </c>
      <c r="F8" s="2">
        <f>+G8+H8</f>
        <v>11834</v>
      </c>
      <c r="G8" s="2">
        <f>SUM(G10:G31)</f>
        <v>5751</v>
      </c>
      <c r="H8" s="2">
        <f>SUM(H10:H31)</f>
        <v>6083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7531</v>
      </c>
      <c r="C10" s="2">
        <f>+D10+E10</f>
        <v>6598</v>
      </c>
      <c r="D10" s="10">
        <v>3380</v>
      </c>
      <c r="E10" s="10">
        <v>3218</v>
      </c>
      <c r="F10" s="2">
        <f aca="true" t="shared" si="1" ref="F10:F31">+G10+H10</f>
        <v>933</v>
      </c>
      <c r="G10" s="10">
        <v>458</v>
      </c>
      <c r="H10" s="10">
        <v>475</v>
      </c>
      <c r="I10" s="9">
        <f>-D10/$B$8*100</f>
        <v>-3.422230322175648</v>
      </c>
      <c r="J10" s="9">
        <f>E10/$B$8*100</f>
        <v>3.2582062653139747</v>
      </c>
      <c r="L10" s="9">
        <f>-G10/$B$8*100</f>
        <v>-0.46372233359658177</v>
      </c>
      <c r="M10" s="9">
        <f>H10/$B$8*100</f>
        <v>0.4809347346252759</v>
      </c>
    </row>
    <row r="11" spans="1:13" ht="11.25">
      <c r="A11" s="7" t="s">
        <v>6</v>
      </c>
      <c r="B11" s="19">
        <f t="shared" si="0"/>
        <v>5619</v>
      </c>
      <c r="C11" s="2">
        <f aca="true" t="shared" si="2" ref="C11:C31">+D11+E11</f>
        <v>5007</v>
      </c>
      <c r="D11" s="10">
        <v>2651</v>
      </c>
      <c r="E11" s="10">
        <v>2356</v>
      </c>
      <c r="F11" s="2">
        <f t="shared" si="1"/>
        <v>612</v>
      </c>
      <c r="G11" s="10">
        <v>306</v>
      </c>
      <c r="H11" s="10">
        <v>306</v>
      </c>
      <c r="I11" s="9">
        <f aca="true" t="shared" si="3" ref="I11:I30">-D11/$B$8*100</f>
        <v>-2.6841220662981184</v>
      </c>
      <c r="J11" s="9">
        <f aca="true" t="shared" si="4" ref="J11:J30">E11/$B$8*100</f>
        <v>2.3854362837413685</v>
      </c>
      <c r="L11" s="9">
        <f aca="true" t="shared" si="5" ref="L11:L30">-G11/$B$8*100</f>
        <v>-0.3098232185164935</v>
      </c>
      <c r="M11" s="9">
        <f aca="true" t="shared" si="6" ref="M11:M30">H11/$B$8*100</f>
        <v>0.3098232185164935</v>
      </c>
    </row>
    <row r="12" spans="1:13" ht="11.25">
      <c r="A12" s="7" t="s">
        <v>7</v>
      </c>
      <c r="B12" s="19">
        <f t="shared" si="0"/>
        <v>4630</v>
      </c>
      <c r="C12" s="2">
        <f t="shared" si="2"/>
        <v>4063</v>
      </c>
      <c r="D12" s="10">
        <v>2092</v>
      </c>
      <c r="E12" s="10">
        <v>1971</v>
      </c>
      <c r="F12" s="2">
        <f t="shared" si="1"/>
        <v>567</v>
      </c>
      <c r="G12" s="10">
        <v>285</v>
      </c>
      <c r="H12" s="10">
        <v>282</v>
      </c>
      <c r="I12" s="9">
        <f t="shared" si="3"/>
        <v>-2.1181378207075308</v>
      </c>
      <c r="J12" s="9">
        <f t="shared" si="4"/>
        <v>1.9956260251503555</v>
      </c>
      <c r="L12" s="9">
        <f t="shared" si="5"/>
        <v>-0.28856084077516553</v>
      </c>
      <c r="M12" s="9">
        <f t="shared" si="6"/>
        <v>0.28552335824069014</v>
      </c>
    </row>
    <row r="13" spans="1:13" ht="11.25">
      <c r="A13" s="7" t="s">
        <v>4</v>
      </c>
      <c r="B13" s="19">
        <f t="shared" si="0"/>
        <v>4195</v>
      </c>
      <c r="C13" s="2">
        <f t="shared" si="2"/>
        <v>3635</v>
      </c>
      <c r="D13" s="10">
        <v>1897</v>
      </c>
      <c r="E13" s="10">
        <v>1738</v>
      </c>
      <c r="F13" s="2">
        <f t="shared" si="1"/>
        <v>560</v>
      </c>
      <c r="G13" s="10">
        <v>286</v>
      </c>
      <c r="H13" s="10">
        <v>274</v>
      </c>
      <c r="I13" s="9">
        <f t="shared" si="3"/>
        <v>-1.9207014559666284</v>
      </c>
      <c r="J13" s="9">
        <f t="shared" si="4"/>
        <v>1.7597148816394306</v>
      </c>
      <c r="L13" s="9">
        <f t="shared" si="5"/>
        <v>-0.28957333495332405</v>
      </c>
      <c r="M13" s="9">
        <f t="shared" si="6"/>
        <v>0.2774234048154223</v>
      </c>
    </row>
    <row r="14" spans="1:13" ht="11.25">
      <c r="A14" s="7" t="s">
        <v>8</v>
      </c>
      <c r="B14" s="19">
        <f t="shared" si="0"/>
        <v>4911</v>
      </c>
      <c r="C14" s="2">
        <f t="shared" si="2"/>
        <v>4101</v>
      </c>
      <c r="D14" s="10">
        <v>2126</v>
      </c>
      <c r="E14" s="10">
        <v>1975</v>
      </c>
      <c r="F14" s="2">
        <f t="shared" si="1"/>
        <v>810</v>
      </c>
      <c r="G14" s="10">
        <v>387</v>
      </c>
      <c r="H14" s="10">
        <v>423</v>
      </c>
      <c r="I14" s="9">
        <f t="shared" si="3"/>
        <v>-2.152562622764919</v>
      </c>
      <c r="J14" s="9">
        <f t="shared" si="4"/>
        <v>1.999676001862989</v>
      </c>
      <c r="L14" s="9">
        <f t="shared" si="5"/>
        <v>-0.3918352469473301</v>
      </c>
      <c r="M14" s="9">
        <f t="shared" si="6"/>
        <v>0.4282850373610351</v>
      </c>
    </row>
    <row r="15" spans="1:13" ht="11.25">
      <c r="A15" s="7" t="s">
        <v>9</v>
      </c>
      <c r="B15" s="19">
        <f t="shared" si="0"/>
        <v>6625</v>
      </c>
      <c r="C15" s="2">
        <f t="shared" si="2"/>
        <v>5148</v>
      </c>
      <c r="D15" s="10">
        <v>2479</v>
      </c>
      <c r="E15" s="10">
        <v>2669</v>
      </c>
      <c r="F15" s="2">
        <f t="shared" si="1"/>
        <v>1477</v>
      </c>
      <c r="G15" s="10">
        <v>641</v>
      </c>
      <c r="H15" s="10">
        <v>836</v>
      </c>
      <c r="I15" s="9">
        <f t="shared" si="3"/>
        <v>-2.509973067654861</v>
      </c>
      <c r="J15" s="9">
        <f t="shared" si="4"/>
        <v>2.7023469615049716</v>
      </c>
      <c r="L15" s="9">
        <f t="shared" si="5"/>
        <v>-0.6490087681995829</v>
      </c>
      <c r="M15" s="9">
        <f t="shared" si="6"/>
        <v>0.8464451329404855</v>
      </c>
    </row>
    <row r="16" spans="1:13" ht="11.25">
      <c r="A16" s="7" t="s">
        <v>10</v>
      </c>
      <c r="B16" s="19">
        <f t="shared" si="0"/>
        <v>10352</v>
      </c>
      <c r="C16" s="2">
        <f t="shared" si="2"/>
        <v>8562</v>
      </c>
      <c r="D16" s="10">
        <v>4067</v>
      </c>
      <c r="E16" s="10">
        <v>4495</v>
      </c>
      <c r="F16" s="2">
        <f t="shared" si="1"/>
        <v>1790</v>
      </c>
      <c r="G16" s="10">
        <v>880</v>
      </c>
      <c r="H16" s="10">
        <v>910</v>
      </c>
      <c r="I16" s="9">
        <f t="shared" si="3"/>
        <v>-4.11781382257052</v>
      </c>
      <c r="J16" s="9">
        <f t="shared" si="4"/>
        <v>4.551161330822348</v>
      </c>
      <c r="L16" s="9">
        <f t="shared" si="5"/>
        <v>-0.8909948767794585</v>
      </c>
      <c r="M16" s="9">
        <f t="shared" si="6"/>
        <v>0.9213697021242128</v>
      </c>
    </row>
    <row r="17" spans="1:13" ht="11.25">
      <c r="A17" s="7" t="s">
        <v>11</v>
      </c>
      <c r="B17" s="19">
        <f t="shared" si="0"/>
        <v>12434</v>
      </c>
      <c r="C17" s="2">
        <f t="shared" si="2"/>
        <v>10766</v>
      </c>
      <c r="D17" s="10">
        <v>5439</v>
      </c>
      <c r="E17" s="10">
        <v>5327</v>
      </c>
      <c r="F17" s="2">
        <f t="shared" si="1"/>
        <v>1668</v>
      </c>
      <c r="G17" s="10">
        <v>882</v>
      </c>
      <c r="H17" s="10">
        <v>786</v>
      </c>
      <c r="I17" s="9">
        <f t="shared" si="3"/>
        <v>-5.506955835003949</v>
      </c>
      <c r="J17" s="9">
        <f t="shared" si="4"/>
        <v>5.3935564870501995</v>
      </c>
      <c r="L17" s="9">
        <f t="shared" si="5"/>
        <v>-0.8930198651357755</v>
      </c>
      <c r="M17" s="9">
        <f t="shared" si="6"/>
        <v>0.7958204240325619</v>
      </c>
    </row>
    <row r="18" spans="1:13" ht="11.25">
      <c r="A18" s="7" t="s">
        <v>12</v>
      </c>
      <c r="B18" s="19">
        <f t="shared" si="0"/>
        <v>8761</v>
      </c>
      <c r="C18" s="2">
        <f t="shared" si="2"/>
        <v>7584</v>
      </c>
      <c r="D18" s="10">
        <v>3840</v>
      </c>
      <c r="E18" s="10">
        <v>3744</v>
      </c>
      <c r="F18" s="2">
        <f t="shared" si="1"/>
        <v>1177</v>
      </c>
      <c r="G18" s="10">
        <v>624</v>
      </c>
      <c r="H18" s="10">
        <v>553</v>
      </c>
      <c r="I18" s="9">
        <f t="shared" si="3"/>
        <v>-3.8879776441285463</v>
      </c>
      <c r="J18" s="9">
        <f t="shared" si="4"/>
        <v>3.790778203025333</v>
      </c>
      <c r="L18" s="9">
        <f t="shared" si="5"/>
        <v>-0.6317963671708887</v>
      </c>
      <c r="M18" s="9">
        <f t="shared" si="6"/>
        <v>0.559909280521637</v>
      </c>
    </row>
    <row r="19" spans="1:13" ht="11.25">
      <c r="A19" s="7" t="s">
        <v>13</v>
      </c>
      <c r="B19" s="19">
        <f t="shared" si="0"/>
        <v>7089</v>
      </c>
      <c r="C19" s="2">
        <f t="shared" si="2"/>
        <v>6233</v>
      </c>
      <c r="D19" s="10">
        <v>3055</v>
      </c>
      <c r="E19" s="10">
        <v>3178</v>
      </c>
      <c r="F19" s="2">
        <f t="shared" si="1"/>
        <v>856</v>
      </c>
      <c r="G19" s="10">
        <v>411</v>
      </c>
      <c r="H19" s="10">
        <v>445</v>
      </c>
      <c r="I19" s="9">
        <f t="shared" si="3"/>
        <v>-3.093169714274143</v>
      </c>
      <c r="J19" s="9">
        <f t="shared" si="4"/>
        <v>3.2177064981876358</v>
      </c>
      <c r="L19" s="9">
        <f t="shared" si="5"/>
        <v>-0.41613510722313346</v>
      </c>
      <c r="M19" s="9">
        <f t="shared" si="6"/>
        <v>0.45055990928052164</v>
      </c>
    </row>
    <row r="20" spans="1:13" ht="11.25">
      <c r="A20" s="7" t="s">
        <v>14</v>
      </c>
      <c r="B20" s="19">
        <f t="shared" si="0"/>
        <v>6284</v>
      </c>
      <c r="C20" s="2">
        <f t="shared" si="2"/>
        <v>5730</v>
      </c>
      <c r="D20" s="10">
        <v>2709</v>
      </c>
      <c r="E20" s="10">
        <v>3021</v>
      </c>
      <c r="F20" s="2">
        <f t="shared" si="1"/>
        <v>554</v>
      </c>
      <c r="G20" s="10">
        <v>251</v>
      </c>
      <c r="H20" s="10">
        <v>303</v>
      </c>
      <c r="I20" s="9">
        <f t="shared" si="3"/>
        <v>-2.7428467286313105</v>
      </c>
      <c r="J20" s="9">
        <f t="shared" si="4"/>
        <v>3.0587449122167545</v>
      </c>
      <c r="L20" s="9">
        <f t="shared" si="5"/>
        <v>-0.25413603871777735</v>
      </c>
      <c r="M20" s="9">
        <f t="shared" si="6"/>
        <v>0.3067857359820181</v>
      </c>
    </row>
    <row r="21" spans="1:13" ht="11.25">
      <c r="A21" s="7" t="s">
        <v>15</v>
      </c>
      <c r="B21" s="19">
        <f t="shared" si="0"/>
        <v>4917</v>
      </c>
      <c r="C21" s="2">
        <f t="shared" si="2"/>
        <v>4512</v>
      </c>
      <c r="D21" s="10">
        <v>2149</v>
      </c>
      <c r="E21" s="10">
        <v>2363</v>
      </c>
      <c r="F21" s="2">
        <f t="shared" si="1"/>
        <v>405</v>
      </c>
      <c r="G21" s="10">
        <v>180</v>
      </c>
      <c r="H21" s="10">
        <v>225</v>
      </c>
      <c r="I21" s="9">
        <f t="shared" si="3"/>
        <v>-2.1758499888625638</v>
      </c>
      <c r="J21" s="9">
        <f t="shared" si="4"/>
        <v>2.392523742988478</v>
      </c>
      <c r="L21" s="9">
        <f t="shared" si="5"/>
        <v>-0.1822489520685256</v>
      </c>
      <c r="M21" s="9">
        <f t="shared" si="6"/>
        <v>0.227811190085657</v>
      </c>
    </row>
    <row r="22" spans="1:13" ht="11.25">
      <c r="A22" s="7" t="s">
        <v>16</v>
      </c>
      <c r="B22" s="19">
        <f t="shared" si="0"/>
        <v>3980</v>
      </c>
      <c r="C22" s="2">
        <f t="shared" si="2"/>
        <v>3769</v>
      </c>
      <c r="D22" s="10">
        <v>1760</v>
      </c>
      <c r="E22" s="10">
        <v>2009</v>
      </c>
      <c r="F22" s="2">
        <f t="shared" si="1"/>
        <v>211</v>
      </c>
      <c r="G22" s="10">
        <v>91</v>
      </c>
      <c r="H22" s="10">
        <v>120</v>
      </c>
      <c r="I22" s="9">
        <f t="shared" si="3"/>
        <v>-1.781989753558917</v>
      </c>
      <c r="J22" s="9">
        <f t="shared" si="4"/>
        <v>2.0341008039203774</v>
      </c>
      <c r="L22" s="9">
        <f t="shared" si="5"/>
        <v>-0.09213697021242129</v>
      </c>
      <c r="M22" s="9">
        <f t="shared" si="6"/>
        <v>0.12149930137901707</v>
      </c>
    </row>
    <row r="23" spans="1:13" ht="11.25">
      <c r="A23" s="7" t="s">
        <v>17</v>
      </c>
      <c r="B23" s="19">
        <f t="shared" si="0"/>
        <v>3395</v>
      </c>
      <c r="C23" s="2">
        <f t="shared" si="2"/>
        <v>3315</v>
      </c>
      <c r="D23" s="10">
        <v>1590</v>
      </c>
      <c r="E23" s="10">
        <v>1725</v>
      </c>
      <c r="F23" s="2">
        <f t="shared" si="1"/>
        <v>80</v>
      </c>
      <c r="G23" s="10">
        <v>25</v>
      </c>
      <c r="H23" s="10">
        <v>55</v>
      </c>
      <c r="I23" s="9">
        <f t="shared" si="3"/>
        <v>-1.609865743271976</v>
      </c>
      <c r="J23" s="9">
        <f t="shared" si="4"/>
        <v>1.7465524573233704</v>
      </c>
      <c r="L23" s="9">
        <f t="shared" si="5"/>
        <v>-0.02531235445396189</v>
      </c>
      <c r="M23" s="9">
        <f t="shared" si="6"/>
        <v>0.05568717979871616</v>
      </c>
    </row>
    <row r="24" spans="1:13" ht="11.25">
      <c r="A24" s="7" t="s">
        <v>18</v>
      </c>
      <c r="B24" s="19">
        <f t="shared" si="0"/>
        <v>2437</v>
      </c>
      <c r="C24" s="2">
        <f t="shared" si="2"/>
        <v>2366</v>
      </c>
      <c r="D24" s="10">
        <v>1062</v>
      </c>
      <c r="E24" s="10">
        <v>1304</v>
      </c>
      <c r="F24" s="2">
        <f t="shared" si="1"/>
        <v>71</v>
      </c>
      <c r="G24" s="10">
        <v>24</v>
      </c>
      <c r="H24" s="10">
        <v>47</v>
      </c>
      <c r="I24" s="9">
        <f t="shared" si="3"/>
        <v>-1.0752688172043012</v>
      </c>
      <c r="J24" s="9">
        <f t="shared" si="4"/>
        <v>1.3202924083186522</v>
      </c>
      <c r="L24" s="9">
        <f t="shared" si="5"/>
        <v>-0.024299860275803414</v>
      </c>
      <c r="M24" s="9">
        <f t="shared" si="6"/>
        <v>0.04758722637344835</v>
      </c>
    </row>
    <row r="25" spans="1:13" ht="11.25">
      <c r="A25" s="8" t="s">
        <v>19</v>
      </c>
      <c r="B25" s="19">
        <f t="shared" si="0"/>
        <v>2317</v>
      </c>
      <c r="C25" s="2">
        <f t="shared" si="2"/>
        <v>2290</v>
      </c>
      <c r="D25" s="10">
        <v>909</v>
      </c>
      <c r="E25" s="10">
        <v>1381</v>
      </c>
      <c r="F25" s="2">
        <f t="shared" si="1"/>
        <v>27</v>
      </c>
      <c r="G25" s="10">
        <v>7</v>
      </c>
      <c r="H25" s="10">
        <v>20</v>
      </c>
      <c r="I25" s="9">
        <f t="shared" si="3"/>
        <v>-0.9203572079460542</v>
      </c>
      <c r="J25" s="9">
        <f t="shared" si="4"/>
        <v>1.3982544600368547</v>
      </c>
      <c r="L25" s="9">
        <f t="shared" si="5"/>
        <v>-0.007087459247109329</v>
      </c>
      <c r="M25" s="9">
        <f t="shared" si="6"/>
        <v>0.02024988356316951</v>
      </c>
    </row>
    <row r="26" spans="1:13" ht="11.25">
      <c r="A26" s="8" t="s">
        <v>20</v>
      </c>
      <c r="B26" s="19">
        <f t="shared" si="0"/>
        <v>1796</v>
      </c>
      <c r="C26" s="2">
        <f t="shared" si="2"/>
        <v>1779</v>
      </c>
      <c r="D26" s="10">
        <v>684</v>
      </c>
      <c r="E26" s="10">
        <v>1095</v>
      </c>
      <c r="F26" s="2">
        <f t="shared" si="1"/>
        <v>17</v>
      </c>
      <c r="G26" s="10">
        <v>8</v>
      </c>
      <c r="H26" s="10">
        <v>9</v>
      </c>
      <c r="I26" s="9">
        <f t="shared" si="3"/>
        <v>-0.6925460178603973</v>
      </c>
      <c r="J26" s="9">
        <f t="shared" si="4"/>
        <v>1.1086811250835307</v>
      </c>
      <c r="L26" s="9">
        <f t="shared" si="5"/>
        <v>-0.008099953425267804</v>
      </c>
      <c r="M26" s="9">
        <f t="shared" si="6"/>
        <v>0.00911244760342628</v>
      </c>
    </row>
    <row r="27" spans="1:13" ht="11.25">
      <c r="A27" s="8" t="s">
        <v>75</v>
      </c>
      <c r="B27" s="19">
        <f t="shared" si="0"/>
        <v>998</v>
      </c>
      <c r="C27" s="2">
        <f t="shared" si="2"/>
        <v>983</v>
      </c>
      <c r="D27" s="10">
        <v>305</v>
      </c>
      <c r="E27" s="10">
        <v>678</v>
      </c>
      <c r="F27" s="2">
        <f t="shared" si="1"/>
        <v>15</v>
      </c>
      <c r="G27" s="10">
        <v>4</v>
      </c>
      <c r="H27" s="10">
        <v>11</v>
      </c>
      <c r="I27" s="9">
        <f t="shared" si="3"/>
        <v>-0.30881072433833506</v>
      </c>
      <c r="J27" s="9">
        <f t="shared" si="4"/>
        <v>0.6864710527914464</v>
      </c>
      <c r="L27" s="9">
        <f t="shared" si="5"/>
        <v>-0.004049976712633902</v>
      </c>
      <c r="M27" s="9">
        <f t="shared" si="6"/>
        <v>0.01113743595974323</v>
      </c>
    </row>
    <row r="28" spans="1:13" ht="11.25">
      <c r="A28" s="8" t="s">
        <v>76</v>
      </c>
      <c r="B28" s="19">
        <f t="shared" si="0"/>
        <v>399</v>
      </c>
      <c r="C28" s="2">
        <f t="shared" si="2"/>
        <v>397</v>
      </c>
      <c r="D28" s="10">
        <v>112</v>
      </c>
      <c r="E28" s="10">
        <v>285</v>
      </c>
      <c r="F28" s="2">
        <f t="shared" si="1"/>
        <v>2</v>
      </c>
      <c r="G28" s="10">
        <v>1</v>
      </c>
      <c r="H28" s="10">
        <v>1</v>
      </c>
      <c r="I28" s="9">
        <f t="shared" si="3"/>
        <v>-0.11339934795374926</v>
      </c>
      <c r="J28" s="9">
        <f t="shared" si="4"/>
        <v>0.28856084077516553</v>
      </c>
      <c r="L28" s="9">
        <f t="shared" si="5"/>
        <v>-0.0010124941781584755</v>
      </c>
      <c r="M28" s="9">
        <f t="shared" si="6"/>
        <v>0.0010124941781584755</v>
      </c>
    </row>
    <row r="29" spans="1:13" ht="11.25">
      <c r="A29" s="8" t="s">
        <v>77</v>
      </c>
      <c r="B29" s="19">
        <f t="shared" si="0"/>
        <v>83</v>
      </c>
      <c r="C29" s="2">
        <f t="shared" si="2"/>
        <v>82</v>
      </c>
      <c r="D29" s="10">
        <v>14</v>
      </c>
      <c r="E29" s="10">
        <v>68</v>
      </c>
      <c r="F29" s="2">
        <f t="shared" si="1"/>
        <v>1</v>
      </c>
      <c r="G29" s="10">
        <v>0</v>
      </c>
      <c r="H29" s="10">
        <v>1</v>
      </c>
      <c r="I29" s="9">
        <f t="shared" si="3"/>
        <v>-0.014174918494218657</v>
      </c>
      <c r="J29" s="9">
        <f t="shared" si="4"/>
        <v>0.06884960411477634</v>
      </c>
      <c r="L29" s="9">
        <f t="shared" si="5"/>
        <v>0</v>
      </c>
      <c r="M29" s="9">
        <f t="shared" si="6"/>
        <v>0.0010124941781584755</v>
      </c>
    </row>
    <row r="30" spans="1:13" ht="11.25">
      <c r="A30" s="8" t="s">
        <v>78</v>
      </c>
      <c r="B30" s="19">
        <f t="shared" si="0"/>
        <v>13</v>
      </c>
      <c r="C30" s="2">
        <f t="shared" si="2"/>
        <v>12</v>
      </c>
      <c r="D30" s="1">
        <v>2</v>
      </c>
      <c r="E30" s="1">
        <v>10</v>
      </c>
      <c r="F30" s="2">
        <f t="shared" si="1"/>
        <v>1</v>
      </c>
      <c r="G30" s="10">
        <v>0</v>
      </c>
      <c r="H30" s="10">
        <v>1</v>
      </c>
      <c r="I30" s="9">
        <f t="shared" si="3"/>
        <v>-0.002024988356316951</v>
      </c>
      <c r="J30" s="9">
        <f t="shared" si="4"/>
        <v>0.010124941781584755</v>
      </c>
      <c r="L30" s="9">
        <f t="shared" si="5"/>
        <v>0</v>
      </c>
      <c r="M30" s="9">
        <f t="shared" si="6"/>
        <v>0.0010124941781584755</v>
      </c>
    </row>
    <row r="31" spans="1:8" ht="11.25">
      <c r="A31" s="8" t="s">
        <v>88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11.9818561043274</v>
      </c>
      <c r="F67" s="9">
        <f>+E67*100/MM!E67</f>
        <v>91.17180775607792</v>
      </c>
    </row>
    <row r="68" spans="1:6" ht="11.25">
      <c r="A68" s="1" t="s">
        <v>45</v>
      </c>
      <c r="E68" s="9">
        <f>+(SUM(B10:B12)*100/B$8)</f>
        <v>18.002146487657697</v>
      </c>
      <c r="F68" s="9">
        <f>+E68*100/MM!E68</f>
        <v>131.60216218870133</v>
      </c>
    </row>
    <row r="69" spans="1:6" ht="11.25">
      <c r="A69" s="1" t="s">
        <v>46</v>
      </c>
      <c r="E69" s="9">
        <f>+(SUM(B23:B30)*100/B$8)</f>
        <v>11.580908409776644</v>
      </c>
      <c r="F69" s="9">
        <f>+E69*100/MM!E69</f>
        <v>57.37932252304019</v>
      </c>
    </row>
    <row r="70" spans="1:6" ht="11.25">
      <c r="A70" s="1" t="s">
        <v>47</v>
      </c>
      <c r="E70" s="9">
        <f>+(SUM(B26:B30)*100/B$8)</f>
        <v>3.3300933519632263</v>
      </c>
      <c r="F70" s="9">
        <f>+E70*100/MM!E70</f>
        <v>48.06784023365468</v>
      </c>
    </row>
    <row r="71" spans="1:6" ht="11.25">
      <c r="A71" s="1" t="s">
        <v>48</v>
      </c>
      <c r="E71" s="9">
        <f>SUM(B10:B12)*100/SUM(B23:B30)</f>
        <v>155.4467564259486</v>
      </c>
      <c r="F71" s="9">
        <f>+E71*100/MM!E71</f>
        <v>229.35468109763332</v>
      </c>
    </row>
    <row r="72" spans="1:6" ht="11.25">
      <c r="A72" s="1" t="s">
        <v>49</v>
      </c>
      <c r="E72" s="9">
        <f>+B10*100/B11</f>
        <v>134.02740701192383</v>
      </c>
      <c r="F72" s="9">
        <f>+E72*100/MM!E72</f>
        <v>129.11562440753704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42</v>
      </c>
    </row>
    <row r="2" spans="1:7" ht="12" thickBot="1">
      <c r="A2" s="11" t="s">
        <v>79</v>
      </c>
      <c r="B2" s="11"/>
      <c r="G2" s="21" t="s">
        <v>87</v>
      </c>
    </row>
    <row r="3" spans="1:9" ht="11.25">
      <c r="A3" s="11" t="s">
        <v>89</v>
      </c>
      <c r="B3" s="11"/>
      <c r="I3" s="36" t="str">
        <f>"D"&amp;F1&amp;" "&amp;"01.01.2014"</f>
        <v>D19. VICÁLVARO 01.01.2014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69729</v>
      </c>
      <c r="C8" s="2">
        <f>+D8+E8</f>
        <v>61115</v>
      </c>
      <c r="D8" s="2">
        <f>SUM(D10:D31)</f>
        <v>29744</v>
      </c>
      <c r="E8" s="2">
        <f>SUM(E10:E31)</f>
        <v>31371</v>
      </c>
      <c r="F8" s="2">
        <f>+G8+H8</f>
        <v>8614</v>
      </c>
      <c r="G8" s="2">
        <f>SUM(G10:G31)</f>
        <v>4218</v>
      </c>
      <c r="H8" s="2">
        <f>SUM(H10:H31)</f>
        <v>4396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4514</v>
      </c>
      <c r="C10" s="2">
        <f>+D10+E10</f>
        <v>3892</v>
      </c>
      <c r="D10" s="10">
        <v>2014</v>
      </c>
      <c r="E10" s="10">
        <v>1878</v>
      </c>
      <c r="F10" s="2">
        <f aca="true" t="shared" si="1" ref="F10:F31">+G10+H10</f>
        <v>622</v>
      </c>
      <c r="G10" s="10">
        <v>309</v>
      </c>
      <c r="H10" s="10">
        <v>313</v>
      </c>
      <c r="I10" s="9">
        <f>-D10/$B$8*100</f>
        <v>-2.8883248002982977</v>
      </c>
      <c r="J10" s="9">
        <f>E10/$B$8*100</f>
        <v>2.6932839994837154</v>
      </c>
      <c r="L10" s="9">
        <f>-G10/$B$8*100</f>
        <v>-0.44314417243901394</v>
      </c>
      <c r="M10" s="9">
        <f>H10/$B$8*100</f>
        <v>0.4488806665806193</v>
      </c>
    </row>
    <row r="11" spans="1:13" ht="11.25">
      <c r="A11" s="7" t="s">
        <v>6</v>
      </c>
      <c r="B11" s="19">
        <f t="shared" si="0"/>
        <v>5068</v>
      </c>
      <c r="C11" s="2">
        <f aca="true" t="shared" si="2" ref="C11:C31">+D11+E11</f>
        <v>4654</v>
      </c>
      <c r="D11" s="10">
        <v>2371</v>
      </c>
      <c r="E11" s="10">
        <v>2283</v>
      </c>
      <c r="F11" s="2">
        <f t="shared" si="1"/>
        <v>414</v>
      </c>
      <c r="G11" s="10">
        <v>203</v>
      </c>
      <c r="H11" s="10">
        <v>211</v>
      </c>
      <c r="I11" s="9">
        <f aca="true" t="shared" si="3" ref="I11:I30">-D11/$B$8*100</f>
        <v>-3.4003069024365757</v>
      </c>
      <c r="J11" s="9">
        <f aca="true" t="shared" si="4" ref="J11:J30">E11/$B$8*100</f>
        <v>3.274104031321258</v>
      </c>
      <c r="L11" s="9">
        <f aca="true" t="shared" si="5" ref="L11:L30">-G11/$B$8*100</f>
        <v>-0.2911270776864719</v>
      </c>
      <c r="M11" s="9">
        <f aca="true" t="shared" si="6" ref="M11:M30">H11/$B$8*100</f>
        <v>0.30260006596968264</v>
      </c>
    </row>
    <row r="12" spans="1:13" ht="11.25">
      <c r="A12" s="7" t="s">
        <v>7</v>
      </c>
      <c r="B12" s="19">
        <f t="shared" si="0"/>
        <v>3967</v>
      </c>
      <c r="C12" s="2">
        <f t="shared" si="2"/>
        <v>3610</v>
      </c>
      <c r="D12" s="10">
        <v>1830</v>
      </c>
      <c r="E12" s="10">
        <v>1780</v>
      </c>
      <c r="F12" s="2">
        <f t="shared" si="1"/>
        <v>357</v>
      </c>
      <c r="G12" s="10">
        <v>202</v>
      </c>
      <c r="H12" s="10">
        <v>155</v>
      </c>
      <c r="I12" s="9">
        <f t="shared" si="3"/>
        <v>-2.6244460697844514</v>
      </c>
      <c r="J12" s="9">
        <f t="shared" si="4"/>
        <v>2.5527398930143845</v>
      </c>
      <c r="L12" s="9">
        <f t="shared" si="5"/>
        <v>-0.28969295415107055</v>
      </c>
      <c r="M12" s="9">
        <f t="shared" si="6"/>
        <v>0.22228914798720764</v>
      </c>
    </row>
    <row r="13" spans="1:13" ht="11.25">
      <c r="A13" s="7" t="s">
        <v>4</v>
      </c>
      <c r="B13" s="19">
        <f t="shared" si="0"/>
        <v>3432</v>
      </c>
      <c r="C13" s="2">
        <f t="shared" si="2"/>
        <v>3013</v>
      </c>
      <c r="D13" s="10">
        <v>1519</v>
      </c>
      <c r="E13" s="10">
        <v>1494</v>
      </c>
      <c r="F13" s="2">
        <f t="shared" si="1"/>
        <v>419</v>
      </c>
      <c r="G13" s="10">
        <v>203</v>
      </c>
      <c r="H13" s="10">
        <v>216</v>
      </c>
      <c r="I13" s="9">
        <f t="shared" si="3"/>
        <v>-2.1784336502746346</v>
      </c>
      <c r="J13" s="9">
        <f t="shared" si="4"/>
        <v>2.142580561889601</v>
      </c>
      <c r="L13" s="9">
        <f t="shared" si="5"/>
        <v>-0.2911270776864719</v>
      </c>
      <c r="M13" s="9">
        <f t="shared" si="6"/>
        <v>0.3097706836466893</v>
      </c>
    </row>
    <row r="14" spans="1:13" ht="11.25">
      <c r="A14" s="7" t="s">
        <v>8</v>
      </c>
      <c r="B14" s="19">
        <f t="shared" si="0"/>
        <v>3365</v>
      </c>
      <c r="C14" s="2">
        <f t="shared" si="2"/>
        <v>2620</v>
      </c>
      <c r="D14" s="10">
        <v>1339</v>
      </c>
      <c r="E14" s="10">
        <v>1281</v>
      </c>
      <c r="F14" s="2">
        <f t="shared" si="1"/>
        <v>745</v>
      </c>
      <c r="G14" s="10">
        <v>345</v>
      </c>
      <c r="H14" s="10">
        <v>400</v>
      </c>
      <c r="I14" s="9">
        <f t="shared" si="3"/>
        <v>-1.9202914139023937</v>
      </c>
      <c r="J14" s="9">
        <f t="shared" si="4"/>
        <v>1.8371122488491158</v>
      </c>
      <c r="L14" s="9">
        <f t="shared" si="5"/>
        <v>-0.49477261971346215</v>
      </c>
      <c r="M14" s="9">
        <f t="shared" si="6"/>
        <v>0.5736494141605357</v>
      </c>
    </row>
    <row r="15" spans="1:13" ht="11.25">
      <c r="A15" s="7" t="s">
        <v>9</v>
      </c>
      <c r="B15" s="19">
        <f t="shared" si="0"/>
        <v>3341</v>
      </c>
      <c r="C15" s="2">
        <f t="shared" si="2"/>
        <v>2323</v>
      </c>
      <c r="D15" s="10">
        <v>1176</v>
      </c>
      <c r="E15" s="10">
        <v>1147</v>
      </c>
      <c r="F15" s="2">
        <f t="shared" si="1"/>
        <v>1018</v>
      </c>
      <c r="G15" s="10">
        <v>448</v>
      </c>
      <c r="H15" s="10">
        <v>570</v>
      </c>
      <c r="I15" s="9">
        <f t="shared" si="3"/>
        <v>-1.6865292776319751</v>
      </c>
      <c r="J15" s="9">
        <f t="shared" si="4"/>
        <v>1.6449396951053363</v>
      </c>
      <c r="L15" s="9">
        <f t="shared" si="5"/>
        <v>-0.6424873438598001</v>
      </c>
      <c r="M15" s="9">
        <f t="shared" si="6"/>
        <v>0.8174504151787635</v>
      </c>
    </row>
    <row r="16" spans="1:13" ht="11.25">
      <c r="A16" s="7" t="s">
        <v>10</v>
      </c>
      <c r="B16" s="19">
        <f t="shared" si="0"/>
        <v>4328</v>
      </c>
      <c r="C16" s="2">
        <f t="shared" si="2"/>
        <v>3026</v>
      </c>
      <c r="D16" s="10">
        <v>1489</v>
      </c>
      <c r="E16" s="10">
        <v>1537</v>
      </c>
      <c r="F16" s="2">
        <f t="shared" si="1"/>
        <v>1302</v>
      </c>
      <c r="G16" s="10">
        <v>615</v>
      </c>
      <c r="H16" s="10">
        <v>687</v>
      </c>
      <c r="I16" s="9">
        <f t="shared" si="3"/>
        <v>-2.1354099442125944</v>
      </c>
      <c r="J16" s="9">
        <f t="shared" si="4"/>
        <v>2.2042478739118585</v>
      </c>
      <c r="L16" s="9">
        <f t="shared" si="5"/>
        <v>-0.8819859742718237</v>
      </c>
      <c r="M16" s="9">
        <f t="shared" si="6"/>
        <v>0.9852428688207203</v>
      </c>
    </row>
    <row r="17" spans="1:13" ht="11.25">
      <c r="A17" s="7" t="s">
        <v>11</v>
      </c>
      <c r="B17" s="19">
        <f t="shared" si="0"/>
        <v>6937</v>
      </c>
      <c r="C17" s="2">
        <f t="shared" si="2"/>
        <v>5781</v>
      </c>
      <c r="D17" s="10">
        <v>2735</v>
      </c>
      <c r="E17" s="10">
        <v>3046</v>
      </c>
      <c r="F17" s="2">
        <f t="shared" si="1"/>
        <v>1156</v>
      </c>
      <c r="G17" s="10">
        <v>618</v>
      </c>
      <c r="H17" s="10">
        <v>538</v>
      </c>
      <c r="I17" s="9">
        <f t="shared" si="3"/>
        <v>-3.9223278693226638</v>
      </c>
      <c r="J17" s="9">
        <f t="shared" si="4"/>
        <v>4.36834028883248</v>
      </c>
      <c r="L17" s="9">
        <f t="shared" si="5"/>
        <v>-0.8862883448780279</v>
      </c>
      <c r="M17" s="9">
        <f t="shared" si="6"/>
        <v>0.7715584620459207</v>
      </c>
    </row>
    <row r="18" spans="1:13" ht="11.25">
      <c r="A18" s="7" t="s">
        <v>12</v>
      </c>
      <c r="B18" s="19">
        <f t="shared" si="0"/>
        <v>7690</v>
      </c>
      <c r="C18" s="2">
        <f t="shared" si="2"/>
        <v>6810</v>
      </c>
      <c r="D18" s="10">
        <v>3369</v>
      </c>
      <c r="E18" s="10">
        <v>3441</v>
      </c>
      <c r="F18" s="2">
        <f t="shared" si="1"/>
        <v>880</v>
      </c>
      <c r="G18" s="10">
        <v>475</v>
      </c>
      <c r="H18" s="10">
        <v>405</v>
      </c>
      <c r="I18" s="9">
        <f t="shared" si="3"/>
        <v>-4.831562190767113</v>
      </c>
      <c r="J18" s="9">
        <f t="shared" si="4"/>
        <v>4.934819085316009</v>
      </c>
      <c r="L18" s="9">
        <f t="shared" si="5"/>
        <v>-0.6812086793156363</v>
      </c>
      <c r="M18" s="9">
        <f t="shared" si="6"/>
        <v>0.5808200318375425</v>
      </c>
    </row>
    <row r="19" spans="1:13" ht="11.25">
      <c r="A19" s="7" t="s">
        <v>13</v>
      </c>
      <c r="B19" s="19">
        <f t="shared" si="0"/>
        <v>6720</v>
      </c>
      <c r="C19" s="2">
        <f t="shared" si="2"/>
        <v>6056</v>
      </c>
      <c r="D19" s="10">
        <v>3030</v>
      </c>
      <c r="E19" s="10">
        <v>3026</v>
      </c>
      <c r="F19" s="2">
        <f t="shared" si="1"/>
        <v>664</v>
      </c>
      <c r="G19" s="10">
        <v>326</v>
      </c>
      <c r="H19" s="10">
        <v>338</v>
      </c>
      <c r="I19" s="9">
        <f t="shared" si="3"/>
        <v>-4.345394312266058</v>
      </c>
      <c r="J19" s="9">
        <f t="shared" si="4"/>
        <v>4.339657818124453</v>
      </c>
      <c r="L19" s="9">
        <f t="shared" si="5"/>
        <v>-0.46752427254083667</v>
      </c>
      <c r="M19" s="9">
        <f t="shared" si="6"/>
        <v>0.4847337549656527</v>
      </c>
    </row>
    <row r="20" spans="1:13" ht="11.25">
      <c r="A20" s="7" t="s">
        <v>14</v>
      </c>
      <c r="B20" s="19">
        <f t="shared" si="0"/>
        <v>5018</v>
      </c>
      <c r="C20" s="2">
        <f t="shared" si="2"/>
        <v>4570</v>
      </c>
      <c r="D20" s="10">
        <v>2304</v>
      </c>
      <c r="E20" s="10">
        <v>2266</v>
      </c>
      <c r="F20" s="2">
        <f t="shared" si="1"/>
        <v>448</v>
      </c>
      <c r="G20" s="10">
        <v>207</v>
      </c>
      <c r="H20" s="10">
        <v>241</v>
      </c>
      <c r="I20" s="9">
        <f t="shared" si="3"/>
        <v>-3.304220625564686</v>
      </c>
      <c r="J20" s="9">
        <f t="shared" si="4"/>
        <v>3.2497239312194353</v>
      </c>
      <c r="L20" s="9">
        <f t="shared" si="5"/>
        <v>-0.29686357182807727</v>
      </c>
      <c r="M20" s="9">
        <f t="shared" si="6"/>
        <v>0.34562377203172284</v>
      </c>
    </row>
    <row r="21" spans="1:13" ht="11.25">
      <c r="A21" s="7" t="s">
        <v>15</v>
      </c>
      <c r="B21" s="19">
        <f t="shared" si="0"/>
        <v>3222</v>
      </c>
      <c r="C21" s="2">
        <f t="shared" si="2"/>
        <v>2938</v>
      </c>
      <c r="D21" s="10">
        <v>1412</v>
      </c>
      <c r="E21" s="10">
        <v>1526</v>
      </c>
      <c r="F21" s="2">
        <f t="shared" si="1"/>
        <v>284</v>
      </c>
      <c r="G21" s="10">
        <v>127</v>
      </c>
      <c r="H21" s="10">
        <v>157</v>
      </c>
      <c r="I21" s="9">
        <f t="shared" si="3"/>
        <v>-2.0249824319866914</v>
      </c>
      <c r="J21" s="9">
        <f t="shared" si="4"/>
        <v>2.188472515022444</v>
      </c>
      <c r="L21" s="9">
        <f t="shared" si="5"/>
        <v>-0.18213368899597013</v>
      </c>
      <c r="M21" s="9">
        <f t="shared" si="6"/>
        <v>0.2251573950580103</v>
      </c>
    </row>
    <row r="22" spans="1:13" ht="11.25">
      <c r="A22" s="7" t="s">
        <v>16</v>
      </c>
      <c r="B22" s="19">
        <f t="shared" si="0"/>
        <v>2316</v>
      </c>
      <c r="C22" s="2">
        <f t="shared" si="2"/>
        <v>2173</v>
      </c>
      <c r="D22" s="10">
        <v>1002</v>
      </c>
      <c r="E22" s="10">
        <v>1171</v>
      </c>
      <c r="F22" s="2">
        <f t="shared" si="1"/>
        <v>143</v>
      </c>
      <c r="G22" s="10">
        <v>72</v>
      </c>
      <c r="H22" s="10">
        <v>71</v>
      </c>
      <c r="I22" s="9">
        <f t="shared" si="3"/>
        <v>-1.436991782472142</v>
      </c>
      <c r="J22" s="9">
        <f t="shared" si="4"/>
        <v>1.6793586599549686</v>
      </c>
      <c r="L22" s="9">
        <f t="shared" si="5"/>
        <v>-0.10325689454889644</v>
      </c>
      <c r="M22" s="9">
        <f t="shared" si="6"/>
        <v>0.10182277101349511</v>
      </c>
    </row>
    <row r="23" spans="1:13" ht="11.25">
      <c r="A23" s="7" t="s">
        <v>17</v>
      </c>
      <c r="B23" s="19">
        <f t="shared" si="0"/>
        <v>2412</v>
      </c>
      <c r="C23" s="2">
        <f t="shared" si="2"/>
        <v>2344</v>
      </c>
      <c r="D23" s="10">
        <v>988</v>
      </c>
      <c r="E23" s="10">
        <v>1356</v>
      </c>
      <c r="F23" s="2">
        <f t="shared" si="1"/>
        <v>68</v>
      </c>
      <c r="G23" s="10">
        <v>34</v>
      </c>
      <c r="H23" s="10">
        <v>34</v>
      </c>
      <c r="I23" s="9">
        <f t="shared" si="3"/>
        <v>-1.4169140529765234</v>
      </c>
      <c r="J23" s="9">
        <f t="shared" si="4"/>
        <v>1.9446715140042161</v>
      </c>
      <c r="L23" s="9">
        <f t="shared" si="5"/>
        <v>-0.04876020020364554</v>
      </c>
      <c r="M23" s="9">
        <f t="shared" si="6"/>
        <v>0.04876020020364554</v>
      </c>
    </row>
    <row r="24" spans="1:13" ht="11.25">
      <c r="A24" s="7" t="s">
        <v>18</v>
      </c>
      <c r="B24" s="19">
        <f t="shared" si="0"/>
        <v>2521</v>
      </c>
      <c r="C24" s="2">
        <f t="shared" si="2"/>
        <v>2474</v>
      </c>
      <c r="D24" s="10">
        <v>1104</v>
      </c>
      <c r="E24" s="10">
        <v>1370</v>
      </c>
      <c r="F24" s="2">
        <f t="shared" si="1"/>
        <v>47</v>
      </c>
      <c r="G24" s="10">
        <v>12</v>
      </c>
      <c r="H24" s="10">
        <v>35</v>
      </c>
      <c r="I24" s="9">
        <f t="shared" si="3"/>
        <v>-1.5832723830830786</v>
      </c>
      <c r="J24" s="9">
        <f t="shared" si="4"/>
        <v>1.9647492434998353</v>
      </c>
      <c r="L24" s="9">
        <f t="shared" si="5"/>
        <v>-0.017209482424816073</v>
      </c>
      <c r="M24" s="9">
        <f t="shared" si="6"/>
        <v>0.050194323739046885</v>
      </c>
    </row>
    <row r="25" spans="1:13" ht="11.25">
      <c r="A25" s="8" t="s">
        <v>19</v>
      </c>
      <c r="B25" s="19">
        <f t="shared" si="0"/>
        <v>2302</v>
      </c>
      <c r="C25" s="2">
        <f t="shared" si="2"/>
        <v>2275</v>
      </c>
      <c r="D25" s="10">
        <v>1031</v>
      </c>
      <c r="E25" s="10">
        <v>1244</v>
      </c>
      <c r="F25" s="2">
        <f t="shared" si="1"/>
        <v>27</v>
      </c>
      <c r="G25" s="10">
        <v>18</v>
      </c>
      <c r="H25" s="10">
        <v>9</v>
      </c>
      <c r="I25" s="9">
        <f t="shared" si="3"/>
        <v>-1.4785813649987811</v>
      </c>
      <c r="J25" s="9">
        <f t="shared" si="4"/>
        <v>1.7840496780392665</v>
      </c>
      <c r="L25" s="9">
        <f t="shared" si="5"/>
        <v>-0.02581422363722411</v>
      </c>
      <c r="M25" s="9">
        <f t="shared" si="6"/>
        <v>0.012907111818612056</v>
      </c>
    </row>
    <row r="26" spans="1:13" ht="11.25">
      <c r="A26" s="8" t="s">
        <v>20</v>
      </c>
      <c r="B26" s="19">
        <f t="shared" si="0"/>
        <v>1539</v>
      </c>
      <c r="C26" s="2">
        <f t="shared" si="2"/>
        <v>1526</v>
      </c>
      <c r="D26" s="10">
        <v>687</v>
      </c>
      <c r="E26" s="10">
        <v>839</v>
      </c>
      <c r="F26" s="2">
        <f t="shared" si="1"/>
        <v>13</v>
      </c>
      <c r="G26" s="10">
        <v>3</v>
      </c>
      <c r="H26" s="10">
        <v>10</v>
      </c>
      <c r="I26" s="9">
        <f t="shared" si="3"/>
        <v>-0.9852428688207203</v>
      </c>
      <c r="J26" s="9">
        <f t="shared" si="4"/>
        <v>1.2032296462017238</v>
      </c>
      <c r="L26" s="9">
        <f t="shared" si="5"/>
        <v>-0.004302370606204018</v>
      </c>
      <c r="M26" s="9">
        <f t="shared" si="6"/>
        <v>0.014341235354013396</v>
      </c>
    </row>
    <row r="27" spans="1:13" ht="11.25">
      <c r="A27" s="8" t="s">
        <v>75</v>
      </c>
      <c r="B27" s="19">
        <f t="shared" si="0"/>
        <v>717</v>
      </c>
      <c r="C27" s="2">
        <f t="shared" si="2"/>
        <v>713</v>
      </c>
      <c r="D27" s="10">
        <v>256</v>
      </c>
      <c r="E27" s="10">
        <v>457</v>
      </c>
      <c r="F27" s="2">
        <f t="shared" si="1"/>
        <v>4</v>
      </c>
      <c r="G27" s="10">
        <v>1</v>
      </c>
      <c r="H27" s="10">
        <v>3</v>
      </c>
      <c r="I27" s="9">
        <f t="shared" si="3"/>
        <v>-0.3671356250627429</v>
      </c>
      <c r="J27" s="9">
        <f t="shared" si="4"/>
        <v>0.6553944556784121</v>
      </c>
      <c r="L27" s="9">
        <f t="shared" si="5"/>
        <v>-0.0014341235354013394</v>
      </c>
      <c r="M27" s="9">
        <f t="shared" si="6"/>
        <v>0.004302370606204018</v>
      </c>
    </row>
    <row r="28" spans="1:13" ht="11.25">
      <c r="A28" s="8" t="s">
        <v>76</v>
      </c>
      <c r="B28" s="19">
        <f t="shared" si="0"/>
        <v>248</v>
      </c>
      <c r="C28" s="2">
        <f t="shared" si="2"/>
        <v>246</v>
      </c>
      <c r="D28" s="10">
        <v>72</v>
      </c>
      <c r="E28" s="10">
        <v>174</v>
      </c>
      <c r="F28" s="2">
        <f t="shared" si="1"/>
        <v>2</v>
      </c>
      <c r="G28" s="10">
        <v>0</v>
      </c>
      <c r="H28" s="10">
        <v>2</v>
      </c>
      <c r="I28" s="9">
        <f t="shared" si="3"/>
        <v>-0.10325689454889644</v>
      </c>
      <c r="J28" s="9">
        <f t="shared" si="4"/>
        <v>0.2495374951598331</v>
      </c>
      <c r="L28" s="9">
        <f t="shared" si="5"/>
        <v>0</v>
      </c>
      <c r="M28" s="9">
        <f t="shared" si="6"/>
        <v>0.002868247070802679</v>
      </c>
    </row>
    <row r="29" spans="1:13" ht="11.25">
      <c r="A29" s="8" t="s">
        <v>77</v>
      </c>
      <c r="B29" s="19">
        <f t="shared" si="0"/>
        <v>69</v>
      </c>
      <c r="C29" s="2">
        <f t="shared" si="2"/>
        <v>68</v>
      </c>
      <c r="D29" s="10">
        <v>16</v>
      </c>
      <c r="E29" s="10">
        <v>52</v>
      </c>
      <c r="F29" s="2">
        <f t="shared" si="1"/>
        <v>1</v>
      </c>
      <c r="G29" s="10">
        <v>0</v>
      </c>
      <c r="H29" s="10">
        <v>1</v>
      </c>
      <c r="I29" s="9">
        <f t="shared" si="3"/>
        <v>-0.02294597656642143</v>
      </c>
      <c r="J29" s="9">
        <f t="shared" si="4"/>
        <v>0.07457442384086965</v>
      </c>
      <c r="L29" s="9">
        <f t="shared" si="5"/>
        <v>0</v>
      </c>
      <c r="M29" s="9">
        <f t="shared" si="6"/>
        <v>0.0014341235354013394</v>
      </c>
    </row>
    <row r="30" spans="1:13" ht="11.25">
      <c r="A30" s="8" t="s">
        <v>78</v>
      </c>
      <c r="B30" s="19">
        <f t="shared" si="0"/>
        <v>3</v>
      </c>
      <c r="C30" s="2">
        <f t="shared" si="2"/>
        <v>3</v>
      </c>
      <c r="D30" s="1">
        <v>0</v>
      </c>
      <c r="E30" s="1">
        <v>3</v>
      </c>
      <c r="F30" s="2">
        <f t="shared" si="1"/>
        <v>0</v>
      </c>
      <c r="G30" s="10">
        <v>0</v>
      </c>
      <c r="H30" s="10">
        <v>0</v>
      </c>
      <c r="I30" s="9">
        <f t="shared" si="3"/>
        <v>0</v>
      </c>
      <c r="J30" s="9">
        <f t="shared" si="4"/>
        <v>0.004302370606204018</v>
      </c>
      <c r="L30" s="9">
        <f t="shared" si="5"/>
        <v>0</v>
      </c>
      <c r="M30" s="9">
        <f t="shared" si="6"/>
        <v>0</v>
      </c>
    </row>
    <row r="31" spans="1:8" ht="11.25">
      <c r="A31" s="8" t="s">
        <v>88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12.353540133947138</v>
      </c>
      <c r="F67" s="9">
        <f>+E67*100/MM!E67</f>
        <v>94.00000938021996</v>
      </c>
    </row>
    <row r="68" spans="1:6" ht="11.25">
      <c r="A68" s="1" t="s">
        <v>45</v>
      </c>
      <c r="E68" s="9">
        <f>+(SUM(B10:B12)*100/B$8)</f>
        <v>19.43093978115275</v>
      </c>
      <c r="F68" s="9">
        <f>+E68*100/MM!E68</f>
        <v>142.0471547829778</v>
      </c>
    </row>
    <row r="69" spans="1:6" ht="11.25">
      <c r="A69" s="1" t="s">
        <v>46</v>
      </c>
      <c r="E69" s="9">
        <f>+(SUM(B23:B30)*100/B$8)</f>
        <v>14.070186005822542</v>
      </c>
      <c r="F69" s="9">
        <f>+E69*100/MM!E69</f>
        <v>69.71281631980622</v>
      </c>
    </row>
    <row r="70" spans="1:6" ht="11.25">
      <c r="A70" s="1" t="s">
        <v>47</v>
      </c>
      <c r="E70" s="9">
        <f>+(SUM(B26:B30)*100/B$8)</f>
        <v>3.6943022271938504</v>
      </c>
      <c r="F70" s="9">
        <f>+E70*100/MM!E70</f>
        <v>53.324970342618066</v>
      </c>
    </row>
    <row r="71" spans="1:6" ht="11.25">
      <c r="A71" s="1" t="s">
        <v>48</v>
      </c>
      <c r="E71" s="9">
        <f>SUM(B10:B12)*100/SUM(B23:B30)</f>
        <v>138.1000917337682</v>
      </c>
      <c r="F71" s="9">
        <f>+E71*100/MM!E71</f>
        <v>203.76045938431056</v>
      </c>
    </row>
    <row r="72" spans="1:6" ht="11.25">
      <c r="A72" s="1" t="s">
        <v>49</v>
      </c>
      <c r="E72" s="9">
        <f>+B10*100/B11</f>
        <v>89.06866614048934</v>
      </c>
      <c r="F72" s="9">
        <f>+E72*100/MM!E72</f>
        <v>85.80451342203925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43</v>
      </c>
    </row>
    <row r="2" spans="1:7" ht="12" thickBot="1">
      <c r="A2" s="11" t="s">
        <v>79</v>
      </c>
      <c r="B2" s="11"/>
      <c r="G2" s="21" t="s">
        <v>87</v>
      </c>
    </row>
    <row r="3" spans="1:9" ht="11.25">
      <c r="A3" s="11" t="s">
        <v>89</v>
      </c>
      <c r="B3" s="11"/>
      <c r="I3" s="36" t="str">
        <f>"D"&amp;F1&amp;" "&amp;"01.01.2014"</f>
        <v>D20. SAN BLAS 01.01.2014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153372</v>
      </c>
      <c r="C8" s="2">
        <f>+D8+E8</f>
        <v>137181</v>
      </c>
      <c r="D8" s="2">
        <f>SUM(D10:D31)</f>
        <v>65069</v>
      </c>
      <c r="E8" s="2">
        <f>SUM(E10:E31)</f>
        <v>72112</v>
      </c>
      <c r="F8" s="2">
        <f>+G8+H8</f>
        <v>16191</v>
      </c>
      <c r="G8" s="2">
        <f>SUM(G10:G31)</f>
        <v>7703</v>
      </c>
      <c r="H8" s="2">
        <f>SUM(H10:H31)</f>
        <v>8488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7416</v>
      </c>
      <c r="C10" s="2">
        <f>+D10+E10</f>
        <v>6472</v>
      </c>
      <c r="D10" s="10">
        <v>3290</v>
      </c>
      <c r="E10" s="10">
        <v>3182</v>
      </c>
      <c r="F10" s="2">
        <f aca="true" t="shared" si="1" ref="F10:F31">+G10+H10</f>
        <v>944</v>
      </c>
      <c r="G10" s="10">
        <v>490</v>
      </c>
      <c r="H10" s="10">
        <v>454</v>
      </c>
      <c r="I10" s="9">
        <f>-D10/$B$8*100</f>
        <v>-2.14511123281955</v>
      </c>
      <c r="J10" s="9">
        <f>E10/$B$8*100</f>
        <v>2.0746942075476618</v>
      </c>
      <c r="L10" s="9">
        <f>-G10/$B$8*100</f>
        <v>-0.3194846516965287</v>
      </c>
      <c r="M10" s="9">
        <f>H10/$B$8*100</f>
        <v>0.2960123099392327</v>
      </c>
    </row>
    <row r="11" spans="1:13" ht="11.25">
      <c r="A11" s="7" t="s">
        <v>6</v>
      </c>
      <c r="B11" s="19">
        <f t="shared" si="0"/>
        <v>8746</v>
      </c>
      <c r="C11" s="2">
        <f aca="true" t="shared" si="2" ref="C11:C31">+D11+E11</f>
        <v>8143</v>
      </c>
      <c r="D11" s="10">
        <v>4156</v>
      </c>
      <c r="E11" s="10">
        <v>3987</v>
      </c>
      <c r="F11" s="2">
        <f t="shared" si="1"/>
        <v>603</v>
      </c>
      <c r="G11" s="10">
        <v>277</v>
      </c>
      <c r="H11" s="10">
        <v>326</v>
      </c>
      <c r="I11" s="9">
        <f aca="true" t="shared" si="3" ref="I11:I30">-D11/$B$8*100</f>
        <v>-2.70975145398117</v>
      </c>
      <c r="J11" s="9">
        <f aca="true" t="shared" si="4" ref="J11:J30">E11/$B$8*100</f>
        <v>2.5995618496205304</v>
      </c>
      <c r="L11" s="9">
        <f aca="true" t="shared" si="5" ref="L11:L30">-G11/$B$8*100</f>
        <v>-0.18060662963252744</v>
      </c>
      <c r="M11" s="9">
        <f aca="true" t="shared" si="6" ref="M11:M30">H11/$B$8*100</f>
        <v>0.21255509480218032</v>
      </c>
    </row>
    <row r="12" spans="1:13" ht="11.25">
      <c r="A12" s="7" t="s">
        <v>7</v>
      </c>
      <c r="B12" s="19">
        <f t="shared" si="0"/>
        <v>8386</v>
      </c>
      <c r="C12" s="2">
        <f t="shared" si="2"/>
        <v>7745</v>
      </c>
      <c r="D12" s="10">
        <v>4006</v>
      </c>
      <c r="E12" s="10">
        <v>3739</v>
      </c>
      <c r="F12" s="2">
        <f t="shared" si="1"/>
        <v>641</v>
      </c>
      <c r="G12" s="10">
        <v>327</v>
      </c>
      <c r="H12" s="10">
        <v>314</v>
      </c>
      <c r="I12" s="9">
        <f t="shared" si="3"/>
        <v>-2.6119500299924368</v>
      </c>
      <c r="J12" s="9">
        <f t="shared" si="4"/>
        <v>2.4378634952924916</v>
      </c>
      <c r="L12" s="9">
        <f t="shared" si="5"/>
        <v>-0.21320710429543854</v>
      </c>
      <c r="M12" s="9">
        <f t="shared" si="6"/>
        <v>0.20473098088308167</v>
      </c>
    </row>
    <row r="13" spans="1:13" ht="11.25">
      <c r="A13" s="7" t="s">
        <v>4</v>
      </c>
      <c r="B13" s="19">
        <f t="shared" si="0"/>
        <v>6970</v>
      </c>
      <c r="C13" s="2">
        <f t="shared" si="2"/>
        <v>6199</v>
      </c>
      <c r="D13" s="10">
        <v>3155</v>
      </c>
      <c r="E13" s="10">
        <v>3044</v>
      </c>
      <c r="F13" s="2">
        <f t="shared" si="1"/>
        <v>771</v>
      </c>
      <c r="G13" s="10">
        <v>377</v>
      </c>
      <c r="H13" s="10">
        <v>394</v>
      </c>
      <c r="I13" s="9">
        <f t="shared" si="3"/>
        <v>-2.05708995122969</v>
      </c>
      <c r="J13" s="9">
        <f t="shared" si="4"/>
        <v>1.9847168974780272</v>
      </c>
      <c r="L13" s="9">
        <f t="shared" si="5"/>
        <v>-0.24580757895834965</v>
      </c>
      <c r="M13" s="9">
        <f t="shared" si="6"/>
        <v>0.2568917403437394</v>
      </c>
    </row>
    <row r="14" spans="1:13" ht="11.25">
      <c r="A14" s="7" t="s">
        <v>8</v>
      </c>
      <c r="B14" s="19">
        <f t="shared" si="0"/>
        <v>7442</v>
      </c>
      <c r="C14" s="2">
        <f t="shared" si="2"/>
        <v>6322</v>
      </c>
      <c r="D14" s="10">
        <v>3208</v>
      </c>
      <c r="E14" s="10">
        <v>3114</v>
      </c>
      <c r="F14" s="2">
        <f t="shared" si="1"/>
        <v>1120</v>
      </c>
      <c r="G14" s="10">
        <v>494</v>
      </c>
      <c r="H14" s="10">
        <v>626</v>
      </c>
      <c r="I14" s="9">
        <f t="shared" si="3"/>
        <v>-2.0916464543723756</v>
      </c>
      <c r="J14" s="9">
        <f t="shared" si="4"/>
        <v>2.030357562006103</v>
      </c>
      <c r="L14" s="9">
        <f t="shared" si="5"/>
        <v>-0.3220926896695616</v>
      </c>
      <c r="M14" s="9">
        <f t="shared" si="6"/>
        <v>0.40815794277964684</v>
      </c>
    </row>
    <row r="15" spans="1:13" ht="11.25">
      <c r="A15" s="7" t="s">
        <v>9</v>
      </c>
      <c r="B15" s="19">
        <f t="shared" si="0"/>
        <v>8168</v>
      </c>
      <c r="C15" s="2">
        <f t="shared" si="2"/>
        <v>6202</v>
      </c>
      <c r="D15" s="10">
        <v>3182</v>
      </c>
      <c r="E15" s="10">
        <v>3020</v>
      </c>
      <c r="F15" s="2">
        <f t="shared" si="1"/>
        <v>1966</v>
      </c>
      <c r="G15" s="10">
        <v>857</v>
      </c>
      <c r="H15" s="10">
        <v>1109</v>
      </c>
      <c r="I15" s="9">
        <f t="shared" si="3"/>
        <v>-2.0746942075476618</v>
      </c>
      <c r="J15" s="9">
        <f t="shared" si="4"/>
        <v>1.9690686696398298</v>
      </c>
      <c r="L15" s="9">
        <f t="shared" si="5"/>
        <v>-0.5587721357222961</v>
      </c>
      <c r="M15" s="9">
        <f t="shared" si="6"/>
        <v>0.723078528023368</v>
      </c>
    </row>
    <row r="16" spans="1:13" ht="11.25">
      <c r="A16" s="7" t="s">
        <v>10</v>
      </c>
      <c r="B16" s="19">
        <f t="shared" si="0"/>
        <v>9926</v>
      </c>
      <c r="C16" s="2">
        <f t="shared" si="2"/>
        <v>7326</v>
      </c>
      <c r="D16" s="10">
        <v>3613</v>
      </c>
      <c r="E16" s="10">
        <v>3713</v>
      </c>
      <c r="F16" s="2">
        <f t="shared" si="1"/>
        <v>2600</v>
      </c>
      <c r="G16" s="10">
        <v>1240</v>
      </c>
      <c r="H16" s="10">
        <v>1360</v>
      </c>
      <c r="I16" s="9">
        <f t="shared" si="3"/>
        <v>-2.3557102991419554</v>
      </c>
      <c r="J16" s="9">
        <f t="shared" si="4"/>
        <v>2.4209112484677777</v>
      </c>
      <c r="L16" s="9">
        <f t="shared" si="5"/>
        <v>-0.808491771640195</v>
      </c>
      <c r="M16" s="9">
        <f t="shared" si="6"/>
        <v>0.8867329108311817</v>
      </c>
    </row>
    <row r="17" spans="1:13" ht="11.25">
      <c r="A17" s="7" t="s">
        <v>11</v>
      </c>
      <c r="B17" s="19">
        <f t="shared" si="0"/>
        <v>12354</v>
      </c>
      <c r="C17" s="2">
        <f t="shared" si="2"/>
        <v>9996</v>
      </c>
      <c r="D17" s="10">
        <v>4798</v>
      </c>
      <c r="E17" s="10">
        <v>5198</v>
      </c>
      <c r="F17" s="2">
        <f t="shared" si="1"/>
        <v>2358</v>
      </c>
      <c r="G17" s="10">
        <v>1181</v>
      </c>
      <c r="H17" s="10">
        <v>1177</v>
      </c>
      <c r="I17" s="9">
        <f t="shared" si="3"/>
        <v>-3.1283415486529487</v>
      </c>
      <c r="J17" s="9">
        <f t="shared" si="4"/>
        <v>3.389145345956237</v>
      </c>
      <c r="L17" s="9">
        <f t="shared" si="5"/>
        <v>-0.7700232115379599</v>
      </c>
      <c r="M17" s="9">
        <f t="shared" si="6"/>
        <v>0.7674151735649272</v>
      </c>
    </row>
    <row r="18" spans="1:13" ht="11.25">
      <c r="A18" s="7" t="s">
        <v>12</v>
      </c>
      <c r="B18" s="19">
        <f t="shared" si="0"/>
        <v>14238</v>
      </c>
      <c r="C18" s="2">
        <f t="shared" si="2"/>
        <v>12496</v>
      </c>
      <c r="D18" s="10">
        <v>6032</v>
      </c>
      <c r="E18" s="10">
        <v>6464</v>
      </c>
      <c r="F18" s="2">
        <f t="shared" si="1"/>
        <v>1742</v>
      </c>
      <c r="G18" s="10">
        <v>856</v>
      </c>
      <c r="H18" s="10">
        <v>886</v>
      </c>
      <c r="I18" s="9">
        <f t="shared" si="3"/>
        <v>-3.9329212633335944</v>
      </c>
      <c r="J18" s="9">
        <f t="shared" si="4"/>
        <v>4.214589364421146</v>
      </c>
      <c r="L18" s="9">
        <f t="shared" si="5"/>
        <v>-0.5581201262290378</v>
      </c>
      <c r="M18" s="9">
        <f t="shared" si="6"/>
        <v>0.5776804110267845</v>
      </c>
    </row>
    <row r="19" spans="1:13" ht="11.25">
      <c r="A19" s="7" t="s">
        <v>13</v>
      </c>
      <c r="B19" s="19">
        <f t="shared" si="0"/>
        <v>14569</v>
      </c>
      <c r="C19" s="2">
        <f t="shared" si="2"/>
        <v>13246</v>
      </c>
      <c r="D19" s="10">
        <v>6458</v>
      </c>
      <c r="E19" s="10">
        <v>6788</v>
      </c>
      <c r="F19" s="2">
        <f t="shared" si="1"/>
        <v>1323</v>
      </c>
      <c r="G19" s="10">
        <v>667</v>
      </c>
      <c r="H19" s="10">
        <v>656</v>
      </c>
      <c r="I19" s="9">
        <f t="shared" si="3"/>
        <v>-4.210677307461596</v>
      </c>
      <c r="J19" s="9">
        <f t="shared" si="4"/>
        <v>4.42584044023681</v>
      </c>
      <c r="L19" s="9">
        <f t="shared" si="5"/>
        <v>-0.43489033200323396</v>
      </c>
      <c r="M19" s="9">
        <f t="shared" si="6"/>
        <v>0.4277182275773935</v>
      </c>
    </row>
    <row r="20" spans="1:13" ht="11.25">
      <c r="A20" s="7" t="s">
        <v>14</v>
      </c>
      <c r="B20" s="19">
        <f t="shared" si="0"/>
        <v>12311</v>
      </c>
      <c r="C20" s="2">
        <f t="shared" si="2"/>
        <v>11430</v>
      </c>
      <c r="D20" s="10">
        <v>5670</v>
      </c>
      <c r="E20" s="10">
        <v>5760</v>
      </c>
      <c r="F20" s="2">
        <f t="shared" si="1"/>
        <v>881</v>
      </c>
      <c r="G20" s="10">
        <v>419</v>
      </c>
      <c r="H20" s="10">
        <v>462</v>
      </c>
      <c r="I20" s="9">
        <f t="shared" si="3"/>
        <v>-3.696893826774118</v>
      </c>
      <c r="J20" s="9">
        <f t="shared" si="4"/>
        <v>3.755574681167358</v>
      </c>
      <c r="L20" s="9">
        <f t="shared" si="5"/>
        <v>-0.27319197767519493</v>
      </c>
      <c r="M20" s="9">
        <f t="shared" si="6"/>
        <v>0.3012283858852985</v>
      </c>
    </row>
    <row r="21" spans="1:13" ht="11.25">
      <c r="A21" s="7" t="s">
        <v>15</v>
      </c>
      <c r="B21" s="19">
        <f t="shared" si="0"/>
        <v>9002</v>
      </c>
      <c r="C21" s="2">
        <f t="shared" si="2"/>
        <v>8443</v>
      </c>
      <c r="D21" s="10">
        <v>4087</v>
      </c>
      <c r="E21" s="10">
        <v>4356</v>
      </c>
      <c r="F21" s="2">
        <f t="shared" si="1"/>
        <v>559</v>
      </c>
      <c r="G21" s="10">
        <v>252</v>
      </c>
      <c r="H21" s="10">
        <v>307</v>
      </c>
      <c r="I21" s="9">
        <f t="shared" si="3"/>
        <v>-2.6647627989463527</v>
      </c>
      <c r="J21" s="9">
        <f t="shared" si="4"/>
        <v>2.8401533526328144</v>
      </c>
      <c r="L21" s="9">
        <f t="shared" si="5"/>
        <v>-0.1643063923010719</v>
      </c>
      <c r="M21" s="9">
        <f t="shared" si="6"/>
        <v>0.2001669144302741</v>
      </c>
    </row>
    <row r="22" spans="1:13" ht="11.25">
      <c r="A22" s="7" t="s">
        <v>16</v>
      </c>
      <c r="B22" s="19">
        <f t="shared" si="0"/>
        <v>6607</v>
      </c>
      <c r="C22" s="2">
        <f t="shared" si="2"/>
        <v>6276</v>
      </c>
      <c r="D22" s="10">
        <v>2917</v>
      </c>
      <c r="E22" s="10">
        <v>3359</v>
      </c>
      <c r="F22" s="2">
        <f t="shared" si="1"/>
        <v>331</v>
      </c>
      <c r="G22" s="10">
        <v>134</v>
      </c>
      <c r="H22" s="10">
        <v>197</v>
      </c>
      <c r="I22" s="9">
        <f t="shared" si="3"/>
        <v>-1.9019116918342331</v>
      </c>
      <c r="J22" s="9">
        <f t="shared" si="4"/>
        <v>2.1900998878543674</v>
      </c>
      <c r="L22" s="9">
        <f t="shared" si="5"/>
        <v>-0.08736927209660172</v>
      </c>
      <c r="M22" s="9">
        <f t="shared" si="6"/>
        <v>0.1284458701718697</v>
      </c>
    </row>
    <row r="23" spans="1:13" ht="11.25">
      <c r="A23" s="7" t="s">
        <v>17</v>
      </c>
      <c r="B23" s="19">
        <f t="shared" si="0"/>
        <v>5984</v>
      </c>
      <c r="C23" s="2">
        <f t="shared" si="2"/>
        <v>5802</v>
      </c>
      <c r="D23" s="10">
        <v>2656</v>
      </c>
      <c r="E23" s="10">
        <v>3146</v>
      </c>
      <c r="F23" s="2">
        <f t="shared" si="1"/>
        <v>182</v>
      </c>
      <c r="G23" s="10">
        <v>75</v>
      </c>
      <c r="H23" s="10">
        <v>107</v>
      </c>
      <c r="I23" s="9">
        <f t="shared" si="3"/>
        <v>-1.7317372140938374</v>
      </c>
      <c r="J23" s="9">
        <f t="shared" si="4"/>
        <v>2.0512218657903656</v>
      </c>
      <c r="L23" s="9">
        <f t="shared" si="5"/>
        <v>-0.04890071199436664</v>
      </c>
      <c r="M23" s="9">
        <f t="shared" si="6"/>
        <v>0.06976501577862973</v>
      </c>
    </row>
    <row r="24" spans="1:13" ht="11.25">
      <c r="A24" s="7" t="s">
        <v>18</v>
      </c>
      <c r="B24" s="19">
        <f t="shared" si="0"/>
        <v>4943</v>
      </c>
      <c r="C24" s="2">
        <f t="shared" si="2"/>
        <v>4862</v>
      </c>
      <c r="D24" s="10">
        <v>2042</v>
      </c>
      <c r="E24" s="10">
        <v>2820</v>
      </c>
      <c r="F24" s="2">
        <f t="shared" si="1"/>
        <v>81</v>
      </c>
      <c r="G24" s="10">
        <v>29</v>
      </c>
      <c r="H24" s="10">
        <v>52</v>
      </c>
      <c r="I24" s="9">
        <f t="shared" si="3"/>
        <v>-1.331403385233289</v>
      </c>
      <c r="J24" s="9">
        <f t="shared" si="4"/>
        <v>1.8386667709881857</v>
      </c>
      <c r="L24" s="9">
        <f t="shared" si="5"/>
        <v>-0.018908275304488433</v>
      </c>
      <c r="M24" s="9">
        <f t="shared" si="6"/>
        <v>0.03390449364942753</v>
      </c>
    </row>
    <row r="25" spans="1:13" ht="11.25">
      <c r="A25" s="8" t="s">
        <v>19</v>
      </c>
      <c r="B25" s="19">
        <f t="shared" si="0"/>
        <v>6005</v>
      </c>
      <c r="C25" s="2">
        <f t="shared" si="2"/>
        <v>5959</v>
      </c>
      <c r="D25" s="10">
        <v>2267</v>
      </c>
      <c r="E25" s="10">
        <v>3692</v>
      </c>
      <c r="F25" s="2">
        <f t="shared" si="1"/>
        <v>46</v>
      </c>
      <c r="G25" s="10">
        <v>16</v>
      </c>
      <c r="H25" s="10">
        <v>30</v>
      </c>
      <c r="I25" s="9">
        <f t="shared" si="3"/>
        <v>-1.478105521216389</v>
      </c>
      <c r="J25" s="9">
        <f t="shared" si="4"/>
        <v>2.4072190491093552</v>
      </c>
      <c r="L25" s="9">
        <f t="shared" si="5"/>
        <v>-0.01043215189213155</v>
      </c>
      <c r="M25" s="9">
        <f t="shared" si="6"/>
        <v>0.019560284797746654</v>
      </c>
    </row>
    <row r="26" spans="1:13" ht="11.25">
      <c r="A26" s="8" t="s">
        <v>20</v>
      </c>
      <c r="B26" s="19">
        <f t="shared" si="0"/>
        <v>5785</v>
      </c>
      <c r="C26" s="2">
        <f t="shared" si="2"/>
        <v>5754</v>
      </c>
      <c r="D26" s="10">
        <v>2175</v>
      </c>
      <c r="E26" s="10">
        <v>3579</v>
      </c>
      <c r="F26" s="2">
        <f t="shared" si="1"/>
        <v>31</v>
      </c>
      <c r="G26" s="10">
        <v>8</v>
      </c>
      <c r="H26" s="10">
        <v>23</v>
      </c>
      <c r="I26" s="9">
        <f t="shared" si="3"/>
        <v>-1.4181206478366326</v>
      </c>
      <c r="J26" s="9">
        <f t="shared" si="4"/>
        <v>2.333541976371176</v>
      </c>
      <c r="L26" s="9">
        <f t="shared" si="5"/>
        <v>-0.005216075946065775</v>
      </c>
      <c r="M26" s="9">
        <f t="shared" si="6"/>
        <v>0.014996218344939102</v>
      </c>
    </row>
    <row r="27" spans="1:13" ht="11.25">
      <c r="A27" s="8" t="s">
        <v>75</v>
      </c>
      <c r="B27" s="19">
        <f t="shared" si="0"/>
        <v>3224</v>
      </c>
      <c r="C27" s="2">
        <f t="shared" si="2"/>
        <v>3214</v>
      </c>
      <c r="D27" s="10">
        <v>1044</v>
      </c>
      <c r="E27" s="10">
        <v>2170</v>
      </c>
      <c r="F27" s="2">
        <f t="shared" si="1"/>
        <v>10</v>
      </c>
      <c r="G27" s="10">
        <v>4</v>
      </c>
      <c r="H27" s="10">
        <v>6</v>
      </c>
      <c r="I27" s="9">
        <f t="shared" si="3"/>
        <v>-0.6806979109615836</v>
      </c>
      <c r="J27" s="9">
        <f t="shared" si="4"/>
        <v>1.4148606003703414</v>
      </c>
      <c r="L27" s="9">
        <f t="shared" si="5"/>
        <v>-0.0026080379730328875</v>
      </c>
      <c r="M27" s="9">
        <f t="shared" si="6"/>
        <v>0.003912056959549331</v>
      </c>
    </row>
    <row r="28" spans="1:13" ht="11.25">
      <c r="A28" s="8" t="s">
        <v>76</v>
      </c>
      <c r="B28" s="19">
        <f t="shared" si="0"/>
        <v>1092</v>
      </c>
      <c r="C28" s="2">
        <f t="shared" si="2"/>
        <v>1091</v>
      </c>
      <c r="D28" s="10">
        <v>276</v>
      </c>
      <c r="E28" s="10">
        <v>815</v>
      </c>
      <c r="F28" s="2">
        <f t="shared" si="1"/>
        <v>1</v>
      </c>
      <c r="G28" s="10">
        <v>0</v>
      </c>
      <c r="H28" s="10">
        <v>1</v>
      </c>
      <c r="I28" s="9">
        <f t="shared" si="3"/>
        <v>-0.17995462013926922</v>
      </c>
      <c r="J28" s="9">
        <f t="shared" si="4"/>
        <v>0.5313877370054507</v>
      </c>
      <c r="L28" s="9">
        <f t="shared" si="5"/>
        <v>0</v>
      </c>
      <c r="M28" s="9">
        <f t="shared" si="6"/>
        <v>0.0006520094932582219</v>
      </c>
    </row>
    <row r="29" spans="1:13" ht="11.25">
      <c r="A29" s="8" t="s">
        <v>77</v>
      </c>
      <c r="B29" s="19">
        <f t="shared" si="0"/>
        <v>163</v>
      </c>
      <c r="C29" s="2">
        <f t="shared" si="2"/>
        <v>162</v>
      </c>
      <c r="D29" s="10">
        <v>30</v>
      </c>
      <c r="E29" s="10">
        <v>132</v>
      </c>
      <c r="F29" s="2">
        <f t="shared" si="1"/>
        <v>1</v>
      </c>
      <c r="G29" s="10">
        <v>0</v>
      </c>
      <c r="H29" s="10">
        <v>1</v>
      </c>
      <c r="I29" s="9">
        <f t="shared" si="3"/>
        <v>-0.019560284797746654</v>
      </c>
      <c r="J29" s="9">
        <f t="shared" si="4"/>
        <v>0.08606525311008528</v>
      </c>
      <c r="L29" s="9">
        <f t="shared" si="5"/>
        <v>0</v>
      </c>
      <c r="M29" s="9">
        <f t="shared" si="6"/>
        <v>0.0006520094932582219</v>
      </c>
    </row>
    <row r="30" spans="1:13" ht="11.25">
      <c r="A30" s="8" t="s">
        <v>78</v>
      </c>
      <c r="B30" s="19">
        <f t="shared" si="0"/>
        <v>41</v>
      </c>
      <c r="C30" s="2">
        <f t="shared" si="2"/>
        <v>41</v>
      </c>
      <c r="D30" s="1">
        <v>7</v>
      </c>
      <c r="E30" s="1">
        <v>34</v>
      </c>
      <c r="F30" s="2">
        <f t="shared" si="1"/>
        <v>0</v>
      </c>
      <c r="G30" s="10">
        <v>0</v>
      </c>
      <c r="H30" s="10">
        <v>0</v>
      </c>
      <c r="I30" s="9">
        <f t="shared" si="3"/>
        <v>-0.004564066452807553</v>
      </c>
      <c r="J30" s="9">
        <f t="shared" si="4"/>
        <v>0.022168322770779545</v>
      </c>
      <c r="L30" s="9">
        <f t="shared" si="5"/>
        <v>0</v>
      </c>
      <c r="M30" s="9">
        <f t="shared" si="6"/>
        <v>0</v>
      </c>
    </row>
    <row r="31" spans="1:8" ht="11.25">
      <c r="A31" s="8" t="s">
        <v>88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10.55668570534387</v>
      </c>
      <c r="F67" s="9">
        <f>+E67*100/MM!E67</f>
        <v>80.32746440022244</v>
      </c>
    </row>
    <row r="68" spans="1:6" ht="11.25">
      <c r="A68" s="1" t="s">
        <v>45</v>
      </c>
      <c r="E68" s="9">
        <f>+(SUM(B10:B12)*100/B$8)</f>
        <v>16.00552904050283</v>
      </c>
      <c r="F68" s="9">
        <f>+E68*100/MM!E68</f>
        <v>117.00617091124928</v>
      </c>
    </row>
    <row r="69" spans="1:6" ht="11.25">
      <c r="A69" s="1" t="s">
        <v>46</v>
      </c>
      <c r="E69" s="9">
        <f>+(SUM(B23:B30)*100/B$8)</f>
        <v>17.75878256787419</v>
      </c>
      <c r="F69" s="9">
        <f>+E69*100/MM!E69</f>
        <v>87.98851320837358</v>
      </c>
    </row>
    <row r="70" spans="1:6" ht="11.25">
      <c r="A70" s="1" t="s">
        <v>47</v>
      </c>
      <c r="E70" s="9">
        <f>+(SUM(B26:B30)*100/B$8)</f>
        <v>6.718957828025976</v>
      </c>
      <c r="F70" s="9">
        <f>+E70*100/MM!E70</f>
        <v>96.98400533541034</v>
      </c>
    </row>
    <row r="71" spans="1:6" ht="11.25">
      <c r="A71" s="1" t="s">
        <v>48</v>
      </c>
      <c r="E71" s="9">
        <f>SUM(B10:B12)*100/SUM(B23:B30)</f>
        <v>90.12740022763153</v>
      </c>
      <c r="F71" s="9">
        <f>+E71*100/MM!E71</f>
        <v>132.9789158207008</v>
      </c>
    </row>
    <row r="72" spans="1:6" ht="11.25">
      <c r="A72" s="1" t="s">
        <v>49</v>
      </c>
      <c r="E72" s="9">
        <f>+B10*100/B11</f>
        <v>84.79304825062886</v>
      </c>
      <c r="F72" s="9">
        <f>+E72*100/MM!E72</f>
        <v>81.68558666008033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44</v>
      </c>
    </row>
    <row r="2" spans="1:7" ht="12" thickBot="1">
      <c r="A2" s="11" t="s">
        <v>79</v>
      </c>
      <c r="B2" s="11"/>
      <c r="G2" s="21" t="s">
        <v>87</v>
      </c>
    </row>
    <row r="3" spans="1:9" ht="11.25">
      <c r="A3" s="11" t="s">
        <v>89</v>
      </c>
      <c r="B3" s="11"/>
      <c r="I3" s="36" t="str">
        <f>"D"&amp;F1&amp;" "&amp;"01.01.2014"</f>
        <v>D21. BARAJAS 01.01.2014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45586</v>
      </c>
      <c r="C8" s="2">
        <f>+D8+E8</f>
        <v>41128</v>
      </c>
      <c r="D8" s="2">
        <f>SUM(D10:D31)</f>
        <v>20125</v>
      </c>
      <c r="E8" s="2">
        <f>SUM(E10:E31)</f>
        <v>21003</v>
      </c>
      <c r="F8" s="2">
        <f>+G8+H8</f>
        <v>4458</v>
      </c>
      <c r="G8" s="2">
        <f>SUM(G10:G31)</f>
        <v>2015</v>
      </c>
      <c r="H8" s="2">
        <f>SUM(H10:H31)</f>
        <v>2443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2693</v>
      </c>
      <c r="C10" s="2">
        <f>+D10+E10</f>
        <v>2457</v>
      </c>
      <c r="D10" s="10">
        <v>1296</v>
      </c>
      <c r="E10" s="10">
        <v>1161</v>
      </c>
      <c r="F10" s="2">
        <f aca="true" t="shared" si="1" ref="F10:F31">+G10+H10</f>
        <v>236</v>
      </c>
      <c r="G10" s="10">
        <v>119</v>
      </c>
      <c r="H10" s="10">
        <v>117</v>
      </c>
      <c r="I10" s="9">
        <f>-D10/$B$8*100</f>
        <v>-2.8429781073136486</v>
      </c>
      <c r="J10" s="9">
        <f>E10/$B$8*100</f>
        <v>2.5468345544684774</v>
      </c>
      <c r="L10" s="9">
        <f>-G10/$B$8*100</f>
        <v>-0.2610450576931514</v>
      </c>
      <c r="M10" s="9">
        <f>H10/$B$8*100</f>
        <v>0.25665774579914885</v>
      </c>
    </row>
    <row r="11" spans="1:13" ht="11.25">
      <c r="A11" s="7" t="s">
        <v>6</v>
      </c>
      <c r="B11" s="19">
        <f t="shared" si="0"/>
        <v>2794</v>
      </c>
      <c r="C11" s="2">
        <f aca="true" t="shared" si="2" ref="C11:C31">+D11+E11</f>
        <v>2591</v>
      </c>
      <c r="D11" s="10">
        <v>1366</v>
      </c>
      <c r="E11" s="10">
        <v>1225</v>
      </c>
      <c r="F11" s="2">
        <f t="shared" si="1"/>
        <v>203</v>
      </c>
      <c r="G11" s="10">
        <v>107</v>
      </c>
      <c r="H11" s="10">
        <v>96</v>
      </c>
      <c r="I11" s="9">
        <f aca="true" t="shared" si="3" ref="I11:I30">-D11/$B$8*100</f>
        <v>-2.996534023603738</v>
      </c>
      <c r="J11" s="9">
        <f aca="true" t="shared" si="4" ref="J11:J30">E11/$B$8*100</f>
        <v>2.687228535076559</v>
      </c>
      <c r="L11" s="9">
        <f aca="true" t="shared" si="5" ref="L11:L30">-G11/$B$8*100</f>
        <v>-0.23472118632913613</v>
      </c>
      <c r="M11" s="9">
        <f aca="true" t="shared" si="6" ref="M11:M30">H11/$B$8*100</f>
        <v>0.21059097091212214</v>
      </c>
    </row>
    <row r="12" spans="1:13" ht="11.25">
      <c r="A12" s="7" t="s">
        <v>7</v>
      </c>
      <c r="B12" s="19">
        <f t="shared" si="0"/>
        <v>2413</v>
      </c>
      <c r="C12" s="2">
        <f t="shared" si="2"/>
        <v>2228</v>
      </c>
      <c r="D12" s="10">
        <v>1144</v>
      </c>
      <c r="E12" s="10">
        <v>1084</v>
      </c>
      <c r="F12" s="2">
        <f t="shared" si="1"/>
        <v>185</v>
      </c>
      <c r="G12" s="10">
        <v>101</v>
      </c>
      <c r="H12" s="10">
        <v>84</v>
      </c>
      <c r="I12" s="9">
        <f t="shared" si="3"/>
        <v>-2.5095424033694558</v>
      </c>
      <c r="J12" s="9">
        <f t="shared" si="4"/>
        <v>2.377923046549379</v>
      </c>
      <c r="L12" s="9">
        <f t="shared" si="5"/>
        <v>-0.22155925064712853</v>
      </c>
      <c r="M12" s="9">
        <f t="shared" si="6"/>
        <v>0.18426709954810688</v>
      </c>
    </row>
    <row r="13" spans="1:13" ht="11.25">
      <c r="A13" s="7" t="s">
        <v>4</v>
      </c>
      <c r="B13" s="19">
        <f t="shared" si="0"/>
        <v>1985</v>
      </c>
      <c r="C13" s="2">
        <f t="shared" si="2"/>
        <v>1797</v>
      </c>
      <c r="D13" s="10">
        <v>951</v>
      </c>
      <c r="E13" s="10">
        <v>846</v>
      </c>
      <c r="F13" s="2">
        <f t="shared" si="1"/>
        <v>188</v>
      </c>
      <c r="G13" s="10">
        <v>98</v>
      </c>
      <c r="H13" s="10">
        <v>90</v>
      </c>
      <c r="I13" s="9">
        <f t="shared" si="3"/>
        <v>-2.08616680559821</v>
      </c>
      <c r="J13" s="9">
        <f t="shared" si="4"/>
        <v>1.8558329311630766</v>
      </c>
      <c r="L13" s="9">
        <f t="shared" si="5"/>
        <v>-0.2149782828061247</v>
      </c>
      <c r="M13" s="9">
        <f t="shared" si="6"/>
        <v>0.19742903523011449</v>
      </c>
    </row>
    <row r="14" spans="1:13" ht="11.25">
      <c r="A14" s="7" t="s">
        <v>8</v>
      </c>
      <c r="B14" s="19">
        <f t="shared" si="0"/>
        <v>1921</v>
      </c>
      <c r="C14" s="2">
        <f t="shared" si="2"/>
        <v>1669</v>
      </c>
      <c r="D14" s="10">
        <v>848</v>
      </c>
      <c r="E14" s="10">
        <v>821</v>
      </c>
      <c r="F14" s="2">
        <f t="shared" si="1"/>
        <v>252</v>
      </c>
      <c r="G14" s="10">
        <v>115</v>
      </c>
      <c r="H14" s="10">
        <v>137</v>
      </c>
      <c r="I14" s="9">
        <f t="shared" si="3"/>
        <v>-1.860220243057079</v>
      </c>
      <c r="J14" s="9">
        <f t="shared" si="4"/>
        <v>1.8009915324880448</v>
      </c>
      <c r="L14" s="9">
        <f t="shared" si="5"/>
        <v>-0.2522704339051463</v>
      </c>
      <c r="M14" s="9">
        <f t="shared" si="6"/>
        <v>0.3005308647391743</v>
      </c>
    </row>
    <row r="15" spans="1:13" ht="11.25">
      <c r="A15" s="7" t="s">
        <v>9</v>
      </c>
      <c r="B15" s="19">
        <f t="shared" si="0"/>
        <v>2465</v>
      </c>
      <c r="C15" s="2">
        <f t="shared" si="2"/>
        <v>1982</v>
      </c>
      <c r="D15" s="10">
        <v>996</v>
      </c>
      <c r="E15" s="10">
        <v>986</v>
      </c>
      <c r="F15" s="2">
        <f t="shared" si="1"/>
        <v>483</v>
      </c>
      <c r="G15" s="10">
        <v>185</v>
      </c>
      <c r="H15" s="10">
        <v>298</v>
      </c>
      <c r="I15" s="9">
        <f t="shared" si="3"/>
        <v>-2.184881323213267</v>
      </c>
      <c r="J15" s="9">
        <f t="shared" si="4"/>
        <v>2.1629447637432544</v>
      </c>
      <c r="L15" s="9">
        <f t="shared" si="5"/>
        <v>-0.4058263501952354</v>
      </c>
      <c r="M15" s="9">
        <f t="shared" si="6"/>
        <v>0.6537094722063792</v>
      </c>
    </row>
    <row r="16" spans="1:13" ht="11.25">
      <c r="A16" s="7" t="s">
        <v>10</v>
      </c>
      <c r="B16" s="19">
        <f t="shared" si="0"/>
        <v>3471</v>
      </c>
      <c r="C16" s="2">
        <f t="shared" si="2"/>
        <v>2796</v>
      </c>
      <c r="D16" s="10">
        <v>1462</v>
      </c>
      <c r="E16" s="10">
        <v>1334</v>
      </c>
      <c r="F16" s="2">
        <f t="shared" si="1"/>
        <v>675</v>
      </c>
      <c r="G16" s="10">
        <v>283</v>
      </c>
      <c r="H16" s="10">
        <v>392</v>
      </c>
      <c r="I16" s="9">
        <f t="shared" si="3"/>
        <v>-3.20712499451586</v>
      </c>
      <c r="J16" s="9">
        <f t="shared" si="4"/>
        <v>2.9263370332996974</v>
      </c>
      <c r="L16" s="9">
        <f t="shared" si="5"/>
        <v>-0.62080463300136</v>
      </c>
      <c r="M16" s="9">
        <f t="shared" si="6"/>
        <v>0.8599131312244988</v>
      </c>
    </row>
    <row r="17" spans="1:13" ht="11.25">
      <c r="A17" s="7" t="s">
        <v>11</v>
      </c>
      <c r="B17" s="19">
        <f t="shared" si="0"/>
        <v>4347</v>
      </c>
      <c r="C17" s="2">
        <f t="shared" si="2"/>
        <v>3656</v>
      </c>
      <c r="D17" s="10">
        <v>1790</v>
      </c>
      <c r="E17" s="10">
        <v>1866</v>
      </c>
      <c r="F17" s="2">
        <f t="shared" si="1"/>
        <v>691</v>
      </c>
      <c r="G17" s="10">
        <v>312</v>
      </c>
      <c r="H17" s="10">
        <v>379</v>
      </c>
      <c r="I17" s="9">
        <f t="shared" si="3"/>
        <v>-3.9266441451322778</v>
      </c>
      <c r="J17" s="9">
        <f t="shared" si="4"/>
        <v>4.093361997104374</v>
      </c>
      <c r="L17" s="9">
        <f t="shared" si="5"/>
        <v>-0.684420655464397</v>
      </c>
      <c r="M17" s="9">
        <f t="shared" si="6"/>
        <v>0.8313956039134823</v>
      </c>
    </row>
    <row r="18" spans="1:13" ht="11.25">
      <c r="A18" s="7" t="s">
        <v>12</v>
      </c>
      <c r="B18" s="19">
        <f t="shared" si="0"/>
        <v>4345</v>
      </c>
      <c r="C18" s="2">
        <f t="shared" si="2"/>
        <v>3854</v>
      </c>
      <c r="D18" s="10">
        <v>1881</v>
      </c>
      <c r="E18" s="10">
        <v>1973</v>
      </c>
      <c r="F18" s="2">
        <f t="shared" si="1"/>
        <v>491</v>
      </c>
      <c r="G18" s="10">
        <v>237</v>
      </c>
      <c r="H18" s="10">
        <v>254</v>
      </c>
      <c r="I18" s="9">
        <f t="shared" si="3"/>
        <v>-4.1262668363093935</v>
      </c>
      <c r="J18" s="9">
        <f t="shared" si="4"/>
        <v>4.32808318343351</v>
      </c>
      <c r="L18" s="9">
        <f t="shared" si="5"/>
        <v>-0.5198964594393015</v>
      </c>
      <c r="M18" s="9">
        <f t="shared" si="6"/>
        <v>0.5571886105383231</v>
      </c>
    </row>
    <row r="19" spans="1:13" ht="11.25">
      <c r="A19" s="7" t="s">
        <v>13</v>
      </c>
      <c r="B19" s="19">
        <f t="shared" si="0"/>
        <v>3828</v>
      </c>
      <c r="C19" s="2">
        <f t="shared" si="2"/>
        <v>3448</v>
      </c>
      <c r="D19" s="10">
        <v>1687</v>
      </c>
      <c r="E19" s="10">
        <v>1761</v>
      </c>
      <c r="F19" s="2">
        <f t="shared" si="1"/>
        <v>380</v>
      </c>
      <c r="G19" s="10">
        <v>186</v>
      </c>
      <c r="H19" s="10">
        <v>194</v>
      </c>
      <c r="I19" s="9">
        <f t="shared" si="3"/>
        <v>-3.7006975825911463</v>
      </c>
      <c r="J19" s="9">
        <f t="shared" si="4"/>
        <v>3.8630281226692404</v>
      </c>
      <c r="L19" s="9">
        <f t="shared" si="5"/>
        <v>-0.40802000614223666</v>
      </c>
      <c r="M19" s="9">
        <f t="shared" si="6"/>
        <v>0.4255692537182468</v>
      </c>
    </row>
    <row r="20" spans="1:13" ht="11.25">
      <c r="A20" s="7" t="s">
        <v>14</v>
      </c>
      <c r="B20" s="19">
        <f t="shared" si="0"/>
        <v>3111</v>
      </c>
      <c r="C20" s="2">
        <f t="shared" si="2"/>
        <v>2862</v>
      </c>
      <c r="D20" s="10">
        <v>1375</v>
      </c>
      <c r="E20" s="10">
        <v>1487</v>
      </c>
      <c r="F20" s="2">
        <f t="shared" si="1"/>
        <v>249</v>
      </c>
      <c r="G20" s="10">
        <v>111</v>
      </c>
      <c r="H20" s="10">
        <v>138</v>
      </c>
      <c r="I20" s="9">
        <f t="shared" si="3"/>
        <v>-3.0162769271267496</v>
      </c>
      <c r="J20" s="9">
        <f t="shared" si="4"/>
        <v>3.261966393190892</v>
      </c>
      <c r="L20" s="9">
        <f t="shared" si="5"/>
        <v>-0.24349581011714125</v>
      </c>
      <c r="M20" s="9">
        <f t="shared" si="6"/>
        <v>0.30272452068617556</v>
      </c>
    </row>
    <row r="21" spans="1:13" ht="11.25">
      <c r="A21" s="7" t="s">
        <v>15</v>
      </c>
      <c r="B21" s="19">
        <f t="shared" si="0"/>
        <v>2483</v>
      </c>
      <c r="C21" s="2">
        <f t="shared" si="2"/>
        <v>2323</v>
      </c>
      <c r="D21" s="10">
        <v>1129</v>
      </c>
      <c r="E21" s="10">
        <v>1194</v>
      </c>
      <c r="F21" s="2">
        <f t="shared" si="1"/>
        <v>160</v>
      </c>
      <c r="G21" s="10">
        <v>65</v>
      </c>
      <c r="H21" s="10">
        <v>95</v>
      </c>
      <c r="I21" s="9">
        <f t="shared" si="3"/>
        <v>-2.4766375641644363</v>
      </c>
      <c r="J21" s="9">
        <f t="shared" si="4"/>
        <v>2.6192252007195194</v>
      </c>
      <c r="L21" s="9">
        <f t="shared" si="5"/>
        <v>-0.1425876365550827</v>
      </c>
      <c r="M21" s="9">
        <f t="shared" si="6"/>
        <v>0.20839731496512087</v>
      </c>
    </row>
    <row r="22" spans="1:13" ht="11.25">
      <c r="A22" s="7" t="s">
        <v>16</v>
      </c>
      <c r="B22" s="19">
        <f t="shared" si="0"/>
        <v>2480</v>
      </c>
      <c r="C22" s="2">
        <f t="shared" si="2"/>
        <v>2378</v>
      </c>
      <c r="D22" s="10">
        <v>1046</v>
      </c>
      <c r="E22" s="10">
        <v>1332</v>
      </c>
      <c r="F22" s="2">
        <f t="shared" si="1"/>
        <v>102</v>
      </c>
      <c r="G22" s="10">
        <v>36</v>
      </c>
      <c r="H22" s="10">
        <v>66</v>
      </c>
      <c r="I22" s="9">
        <f t="shared" si="3"/>
        <v>-2.2945641205633307</v>
      </c>
      <c r="J22" s="9">
        <f t="shared" si="4"/>
        <v>2.9219497214056944</v>
      </c>
      <c r="L22" s="9">
        <f t="shared" si="5"/>
        <v>-0.0789716140920458</v>
      </c>
      <c r="M22" s="9">
        <f t="shared" si="6"/>
        <v>0.144781292502084</v>
      </c>
    </row>
    <row r="23" spans="1:13" ht="11.25">
      <c r="A23" s="7" t="s">
        <v>17</v>
      </c>
      <c r="B23" s="19">
        <f t="shared" si="0"/>
        <v>2541</v>
      </c>
      <c r="C23" s="2">
        <f t="shared" si="2"/>
        <v>2472</v>
      </c>
      <c r="D23" s="10">
        <v>1123</v>
      </c>
      <c r="E23" s="10">
        <v>1349</v>
      </c>
      <c r="F23" s="2">
        <f t="shared" si="1"/>
        <v>69</v>
      </c>
      <c r="G23" s="10">
        <v>26</v>
      </c>
      <c r="H23" s="10">
        <v>43</v>
      </c>
      <c r="I23" s="9">
        <f t="shared" si="3"/>
        <v>-2.463475628482429</v>
      </c>
      <c r="J23" s="9">
        <f t="shared" si="4"/>
        <v>2.9592418725047165</v>
      </c>
      <c r="L23" s="9">
        <f t="shared" si="5"/>
        <v>-0.05703505462203307</v>
      </c>
      <c r="M23" s="9">
        <f t="shared" si="6"/>
        <v>0.0943272057210547</v>
      </c>
    </row>
    <row r="24" spans="1:13" ht="11.25">
      <c r="A24" s="7" t="s">
        <v>18</v>
      </c>
      <c r="B24" s="19">
        <f t="shared" si="0"/>
        <v>1810</v>
      </c>
      <c r="C24" s="2">
        <f t="shared" si="2"/>
        <v>1770</v>
      </c>
      <c r="D24" s="10">
        <v>845</v>
      </c>
      <c r="E24" s="10">
        <v>925</v>
      </c>
      <c r="F24" s="2">
        <f t="shared" si="1"/>
        <v>40</v>
      </c>
      <c r="G24" s="10">
        <v>14</v>
      </c>
      <c r="H24" s="10">
        <v>26</v>
      </c>
      <c r="I24" s="9">
        <f t="shared" si="3"/>
        <v>-1.8536392752160753</v>
      </c>
      <c r="J24" s="9">
        <f t="shared" si="4"/>
        <v>2.0291317509761773</v>
      </c>
      <c r="L24" s="9">
        <f t="shared" si="5"/>
        <v>-0.030711183258017815</v>
      </c>
      <c r="M24" s="9">
        <f t="shared" si="6"/>
        <v>0.05703505462203307</v>
      </c>
    </row>
    <row r="25" spans="1:13" ht="11.25">
      <c r="A25" s="8" t="s">
        <v>19</v>
      </c>
      <c r="B25" s="19">
        <f t="shared" si="0"/>
        <v>1217</v>
      </c>
      <c r="C25" s="2">
        <f t="shared" si="2"/>
        <v>1188</v>
      </c>
      <c r="D25" s="10">
        <v>574</v>
      </c>
      <c r="E25" s="10">
        <v>614</v>
      </c>
      <c r="F25" s="2">
        <f t="shared" si="1"/>
        <v>29</v>
      </c>
      <c r="G25" s="10">
        <v>13</v>
      </c>
      <c r="H25" s="10">
        <v>16</v>
      </c>
      <c r="I25" s="9">
        <f t="shared" si="3"/>
        <v>-1.2591585135787304</v>
      </c>
      <c r="J25" s="9">
        <f t="shared" si="4"/>
        <v>1.346904751458781</v>
      </c>
      <c r="L25" s="9">
        <f t="shared" si="5"/>
        <v>-0.028517527311016536</v>
      </c>
      <c r="M25" s="9">
        <f t="shared" si="6"/>
        <v>0.03509849515202036</v>
      </c>
    </row>
    <row r="26" spans="1:13" ht="11.25">
      <c r="A26" s="8" t="s">
        <v>20</v>
      </c>
      <c r="B26" s="19">
        <f t="shared" si="0"/>
        <v>870</v>
      </c>
      <c r="C26" s="2">
        <f t="shared" si="2"/>
        <v>860</v>
      </c>
      <c r="D26" s="10">
        <v>360</v>
      </c>
      <c r="E26" s="10">
        <v>500</v>
      </c>
      <c r="F26" s="2">
        <f t="shared" si="1"/>
        <v>10</v>
      </c>
      <c r="G26" s="10">
        <v>4</v>
      </c>
      <c r="H26" s="10">
        <v>6</v>
      </c>
      <c r="I26" s="9">
        <f t="shared" si="3"/>
        <v>-0.7897161409204579</v>
      </c>
      <c r="J26" s="9">
        <f t="shared" si="4"/>
        <v>1.0968279735006363</v>
      </c>
      <c r="L26" s="9">
        <f t="shared" si="5"/>
        <v>-0.00877462378800509</v>
      </c>
      <c r="M26" s="9">
        <f t="shared" si="6"/>
        <v>0.013161935682007634</v>
      </c>
    </row>
    <row r="27" spans="1:13" ht="11.25">
      <c r="A27" s="8" t="s">
        <v>75</v>
      </c>
      <c r="B27" s="19">
        <f t="shared" si="0"/>
        <v>491</v>
      </c>
      <c r="C27" s="2">
        <f t="shared" si="2"/>
        <v>481</v>
      </c>
      <c r="D27" s="10">
        <v>164</v>
      </c>
      <c r="E27" s="10">
        <v>317</v>
      </c>
      <c r="F27" s="2">
        <f t="shared" si="1"/>
        <v>10</v>
      </c>
      <c r="G27" s="10">
        <v>2</v>
      </c>
      <c r="H27" s="10">
        <v>8</v>
      </c>
      <c r="I27" s="9">
        <f t="shared" si="3"/>
        <v>-0.3597595753082087</v>
      </c>
      <c r="J27" s="9">
        <f t="shared" si="4"/>
        <v>0.6953889351994034</v>
      </c>
      <c r="L27" s="9">
        <f t="shared" si="5"/>
        <v>-0.004387311894002545</v>
      </c>
      <c r="M27" s="9">
        <f t="shared" si="6"/>
        <v>0.01754924757601018</v>
      </c>
    </row>
    <row r="28" spans="1:13" ht="11.25">
      <c r="A28" s="8" t="s">
        <v>76</v>
      </c>
      <c r="B28" s="19">
        <f t="shared" si="0"/>
        <v>255</v>
      </c>
      <c r="C28" s="2">
        <f t="shared" si="2"/>
        <v>252</v>
      </c>
      <c r="D28" s="10">
        <v>74</v>
      </c>
      <c r="E28" s="10">
        <v>178</v>
      </c>
      <c r="F28" s="2">
        <f t="shared" si="1"/>
        <v>3</v>
      </c>
      <c r="G28" s="10">
        <v>0</v>
      </c>
      <c r="H28" s="10">
        <v>3</v>
      </c>
      <c r="I28" s="9">
        <f t="shared" si="3"/>
        <v>-0.16233054007809414</v>
      </c>
      <c r="J28" s="9">
        <f t="shared" si="4"/>
        <v>0.3904707585662265</v>
      </c>
      <c r="L28" s="9">
        <f t="shared" si="5"/>
        <v>0</v>
      </c>
      <c r="M28" s="9">
        <f t="shared" si="6"/>
        <v>0.006580967841003817</v>
      </c>
    </row>
    <row r="29" spans="1:13" ht="11.25">
      <c r="A29" s="8" t="s">
        <v>77</v>
      </c>
      <c r="B29" s="19">
        <f t="shared" si="0"/>
        <v>52</v>
      </c>
      <c r="C29" s="2">
        <f t="shared" si="2"/>
        <v>51</v>
      </c>
      <c r="D29" s="10">
        <v>12</v>
      </c>
      <c r="E29" s="10">
        <v>39</v>
      </c>
      <c r="F29" s="2">
        <f t="shared" si="1"/>
        <v>1</v>
      </c>
      <c r="G29" s="10">
        <v>1</v>
      </c>
      <c r="H29" s="10">
        <v>0</v>
      </c>
      <c r="I29" s="9">
        <f t="shared" si="3"/>
        <v>-0.026323871364015268</v>
      </c>
      <c r="J29" s="9">
        <f t="shared" si="4"/>
        <v>0.08555258193304963</v>
      </c>
      <c r="L29" s="9">
        <f t="shared" si="5"/>
        <v>-0.0021936559470012726</v>
      </c>
      <c r="M29" s="9">
        <f t="shared" si="6"/>
        <v>0</v>
      </c>
    </row>
    <row r="30" spans="1:13" ht="11.25">
      <c r="A30" s="8" t="s">
        <v>78</v>
      </c>
      <c r="B30" s="19">
        <f t="shared" si="0"/>
        <v>14</v>
      </c>
      <c r="C30" s="2">
        <f t="shared" si="2"/>
        <v>13</v>
      </c>
      <c r="D30" s="1">
        <v>2</v>
      </c>
      <c r="E30" s="1">
        <v>11</v>
      </c>
      <c r="F30" s="2">
        <f t="shared" si="1"/>
        <v>1</v>
      </c>
      <c r="G30" s="10">
        <v>0</v>
      </c>
      <c r="H30" s="10">
        <v>1</v>
      </c>
      <c r="I30" s="9">
        <f t="shared" si="3"/>
        <v>-0.004387311894002545</v>
      </c>
      <c r="J30" s="9">
        <f t="shared" si="4"/>
        <v>0.024130215417013996</v>
      </c>
      <c r="L30" s="9">
        <f t="shared" si="5"/>
        <v>0</v>
      </c>
      <c r="M30" s="9">
        <f t="shared" si="6"/>
        <v>0.0021936559470012726</v>
      </c>
    </row>
    <row r="31" spans="1:8" ht="11.25">
      <c r="A31" s="8" t="s">
        <v>88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9.779318211731672</v>
      </c>
      <c r="F67" s="9">
        <f>+E67*100/MM!E67</f>
        <v>74.4123541646857</v>
      </c>
    </row>
    <row r="68" spans="1:6" ht="11.25">
      <c r="A68" s="1" t="s">
        <v>45</v>
      </c>
      <c r="E68" s="9">
        <f>+(SUM(B10:B12)*100/B$8)</f>
        <v>17.329881981310052</v>
      </c>
      <c r="F68" s="9">
        <f>+E68*100/MM!E68</f>
        <v>126.68766698343644</v>
      </c>
    </row>
    <row r="69" spans="1:6" ht="11.25">
      <c r="A69" s="1" t="s">
        <v>46</v>
      </c>
      <c r="E69" s="9">
        <f>+(SUM(B23:B30)*100/B$8)</f>
        <v>15.904005615759225</v>
      </c>
      <c r="F69" s="9">
        <f>+E69*100/MM!E69</f>
        <v>78.79874663929677</v>
      </c>
    </row>
    <row r="70" spans="1:6" ht="11.25">
      <c r="A70" s="1" t="s">
        <v>47</v>
      </c>
      <c r="E70" s="9">
        <f>+(SUM(B26:B30)*100/B$8)</f>
        <v>3.68972930285614</v>
      </c>
      <c r="F70" s="9">
        <f>+E70*100/MM!E70</f>
        <v>53.25896300491503</v>
      </c>
    </row>
    <row r="71" spans="1:6" ht="11.25">
      <c r="A71" s="1" t="s">
        <v>48</v>
      </c>
      <c r="E71" s="9">
        <f>SUM(B10:B12)*100/SUM(B23:B30)</f>
        <v>108.96551724137932</v>
      </c>
      <c r="F71" s="9">
        <f>+E71*100/MM!E71</f>
        <v>160.77370819532499</v>
      </c>
    </row>
    <row r="72" spans="1:6" ht="11.25">
      <c r="A72" s="1" t="s">
        <v>49</v>
      </c>
      <c r="E72" s="9">
        <f>+B10*100/B11</f>
        <v>96.38511095204008</v>
      </c>
      <c r="F72" s="9">
        <f>+E72*100/MM!E72</f>
        <v>92.85282810145863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showGridLines="0" zoomScalePageLayoutView="0" workbookViewId="0" topLeftCell="A1">
      <selection activeCell="P17" sqref="P17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24</v>
      </c>
    </row>
    <row r="2" spans="1:7" ht="12" thickBot="1">
      <c r="A2" s="11" t="s">
        <v>79</v>
      </c>
      <c r="B2" s="11"/>
      <c r="G2" s="21" t="s">
        <v>87</v>
      </c>
    </row>
    <row r="3" spans="1:9" ht="11.25">
      <c r="A3" s="11" t="s">
        <v>89</v>
      </c>
      <c r="B3" s="11"/>
      <c r="I3" s="36" t="str">
        <f>"D"&amp;F1&amp;" "&amp;"01.01.2014"</f>
        <v>D01. CENTRO 01.01.2014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134270</v>
      </c>
      <c r="C8" s="2">
        <f>+D8+E8</f>
        <v>104008</v>
      </c>
      <c r="D8" s="2">
        <f>SUM(D10:D31)</f>
        <v>49905</v>
      </c>
      <c r="E8" s="2">
        <f>SUM(E10:E31)</f>
        <v>54103</v>
      </c>
      <c r="F8" s="2">
        <f>+G8+H8</f>
        <v>30262</v>
      </c>
      <c r="G8" s="2">
        <f>SUM(G10:G31)</f>
        <v>16266</v>
      </c>
      <c r="H8" s="2">
        <f>SUM(H10:H31)</f>
        <v>13996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4593</v>
      </c>
      <c r="C10" s="2">
        <f>+D10+E10</f>
        <v>3447</v>
      </c>
      <c r="D10" s="10">
        <v>1772</v>
      </c>
      <c r="E10" s="10">
        <v>1675</v>
      </c>
      <c r="F10" s="2">
        <f aca="true" t="shared" si="1" ref="F10:F31">+G10+H10</f>
        <v>1146</v>
      </c>
      <c r="G10" s="10">
        <v>575</v>
      </c>
      <c r="H10" s="10">
        <v>571</v>
      </c>
      <c r="I10" s="9">
        <f>-D10/$B$8*100</f>
        <v>-1.319728904446265</v>
      </c>
      <c r="J10" s="9">
        <f>E10/$B$8*100</f>
        <v>1.247486407983913</v>
      </c>
      <c r="L10" s="9">
        <f>-G10/$B$8*100</f>
        <v>-0.42824160274074624</v>
      </c>
      <c r="M10" s="9">
        <f>H10/$B$8*100</f>
        <v>0.4252625307216802</v>
      </c>
    </row>
    <row r="11" spans="1:13" ht="11.25">
      <c r="A11" s="7" t="s">
        <v>6</v>
      </c>
      <c r="B11" s="19">
        <f t="shared" si="0"/>
        <v>3764</v>
      </c>
      <c r="C11" s="2">
        <f aca="true" t="shared" si="2" ref="C11:C31">+D11+E11</f>
        <v>3109</v>
      </c>
      <c r="D11" s="10">
        <v>1550</v>
      </c>
      <c r="E11" s="10">
        <v>1559</v>
      </c>
      <c r="F11" s="2">
        <f t="shared" si="1"/>
        <v>655</v>
      </c>
      <c r="G11" s="10">
        <v>339</v>
      </c>
      <c r="H11" s="10">
        <v>316</v>
      </c>
      <c r="I11" s="9">
        <f aca="true" t="shared" si="3" ref="I11:I30">-D11/$B$8*100</f>
        <v>-1.1543904073880986</v>
      </c>
      <c r="J11" s="9">
        <f aca="true" t="shared" si="4" ref="J11:J30">E11/$B$8*100</f>
        <v>1.1610933194309974</v>
      </c>
      <c r="L11" s="9">
        <f aca="true" t="shared" si="5" ref="L11:L30">-G11/$B$8*100</f>
        <v>-0.2524763536158487</v>
      </c>
      <c r="M11" s="9">
        <f aca="true" t="shared" si="6" ref="M11:M30">H11/$B$8*100</f>
        <v>0.23534668950621881</v>
      </c>
    </row>
    <row r="12" spans="1:13" ht="11.25">
      <c r="A12" s="7" t="s">
        <v>7</v>
      </c>
      <c r="B12" s="19">
        <f t="shared" si="0"/>
        <v>3268</v>
      </c>
      <c r="C12" s="2">
        <f t="shared" si="2"/>
        <v>2742</v>
      </c>
      <c r="D12" s="10">
        <v>1392</v>
      </c>
      <c r="E12" s="10">
        <v>1350</v>
      </c>
      <c r="F12" s="2">
        <f t="shared" si="1"/>
        <v>526</v>
      </c>
      <c r="G12" s="10">
        <v>264</v>
      </c>
      <c r="H12" s="10">
        <v>262</v>
      </c>
      <c r="I12" s="9">
        <f t="shared" si="3"/>
        <v>-1.0367170626349893</v>
      </c>
      <c r="J12" s="9">
        <f t="shared" si="4"/>
        <v>1.0054368064347956</v>
      </c>
      <c r="L12" s="9">
        <f t="shared" si="5"/>
        <v>-0.19661875325836004</v>
      </c>
      <c r="M12" s="9">
        <f t="shared" si="6"/>
        <v>0.19512921724882698</v>
      </c>
    </row>
    <row r="13" spans="1:13" ht="11.25">
      <c r="A13" s="7" t="s">
        <v>4</v>
      </c>
      <c r="B13" s="19">
        <f t="shared" si="0"/>
        <v>3283</v>
      </c>
      <c r="C13" s="2">
        <f t="shared" si="2"/>
        <v>2514</v>
      </c>
      <c r="D13" s="10">
        <v>1284</v>
      </c>
      <c r="E13" s="10">
        <v>1230</v>
      </c>
      <c r="F13" s="2">
        <f t="shared" si="1"/>
        <v>769</v>
      </c>
      <c r="G13" s="10">
        <v>403</v>
      </c>
      <c r="H13" s="10">
        <v>366</v>
      </c>
      <c r="I13" s="9">
        <f t="shared" si="3"/>
        <v>-0.9562821181202056</v>
      </c>
      <c r="J13" s="9">
        <f t="shared" si="4"/>
        <v>0.9160646458628137</v>
      </c>
      <c r="L13" s="9">
        <f t="shared" si="5"/>
        <v>-0.30014150592090566</v>
      </c>
      <c r="M13" s="9">
        <f t="shared" si="6"/>
        <v>0.2725850897445446</v>
      </c>
    </row>
    <row r="14" spans="1:13" ht="11.25">
      <c r="A14" s="7" t="s">
        <v>8</v>
      </c>
      <c r="B14" s="19">
        <f t="shared" si="0"/>
        <v>5975</v>
      </c>
      <c r="C14" s="2">
        <f t="shared" si="2"/>
        <v>3400</v>
      </c>
      <c r="D14" s="10">
        <v>1737</v>
      </c>
      <c r="E14" s="10">
        <v>1663</v>
      </c>
      <c r="F14" s="2">
        <f t="shared" si="1"/>
        <v>2575</v>
      </c>
      <c r="G14" s="10">
        <v>1229</v>
      </c>
      <c r="H14" s="10">
        <v>1346</v>
      </c>
      <c r="I14" s="9">
        <f t="shared" si="3"/>
        <v>-1.293662024279437</v>
      </c>
      <c r="J14" s="9">
        <f t="shared" si="4"/>
        <v>1.2385491919267149</v>
      </c>
      <c r="L14" s="9">
        <f t="shared" si="5"/>
        <v>-0.9153198778580472</v>
      </c>
      <c r="M14" s="9">
        <f t="shared" si="6"/>
        <v>1.0024577344157295</v>
      </c>
    </row>
    <row r="15" spans="1:23" ht="11.25">
      <c r="A15" s="7" t="s">
        <v>9</v>
      </c>
      <c r="B15" s="19">
        <f t="shared" si="0"/>
        <v>11442</v>
      </c>
      <c r="C15" s="2">
        <f t="shared" si="2"/>
        <v>6407</v>
      </c>
      <c r="D15" s="10">
        <v>3133</v>
      </c>
      <c r="E15" s="10">
        <v>3274</v>
      </c>
      <c r="F15" s="2">
        <f t="shared" si="1"/>
        <v>5035</v>
      </c>
      <c r="G15" s="10">
        <v>2464</v>
      </c>
      <c r="H15" s="10">
        <v>2571</v>
      </c>
      <c r="I15" s="9">
        <f t="shared" si="3"/>
        <v>-2.333358158933492</v>
      </c>
      <c r="J15" s="9">
        <f t="shared" si="4"/>
        <v>2.4383704476055708</v>
      </c>
      <c r="L15" s="9">
        <f t="shared" si="5"/>
        <v>-1.8351083637446937</v>
      </c>
      <c r="M15" s="9">
        <f t="shared" si="6"/>
        <v>1.9147985402547105</v>
      </c>
      <c r="P15" s="10"/>
      <c r="Q15" s="10"/>
      <c r="R15" s="10"/>
      <c r="S15" s="10"/>
      <c r="T15" s="10"/>
      <c r="U15" s="10"/>
      <c r="V15" s="10"/>
      <c r="W15" s="10"/>
    </row>
    <row r="16" spans="1:13" ht="11.25">
      <c r="A16" s="7" t="s">
        <v>10</v>
      </c>
      <c r="B16" s="19">
        <f t="shared" si="0"/>
        <v>15950</v>
      </c>
      <c r="C16" s="2">
        <f t="shared" si="2"/>
        <v>10051</v>
      </c>
      <c r="D16" s="10">
        <v>5097</v>
      </c>
      <c r="E16" s="10">
        <v>4954</v>
      </c>
      <c r="F16" s="2">
        <f t="shared" si="1"/>
        <v>5899</v>
      </c>
      <c r="G16" s="10">
        <v>3239</v>
      </c>
      <c r="H16" s="10">
        <v>2660</v>
      </c>
      <c r="I16" s="9">
        <f t="shared" si="3"/>
        <v>-3.7960825202949278</v>
      </c>
      <c r="J16" s="9">
        <f t="shared" si="4"/>
        <v>3.689580695613316</v>
      </c>
      <c r="L16" s="9">
        <f t="shared" si="5"/>
        <v>-2.4123035674387427</v>
      </c>
      <c r="M16" s="9">
        <f t="shared" si="6"/>
        <v>1.9810828926789303</v>
      </c>
    </row>
    <row r="17" spans="1:13" ht="11.25">
      <c r="A17" s="7" t="s">
        <v>11</v>
      </c>
      <c r="B17" s="19">
        <f t="shared" si="0"/>
        <v>15743</v>
      </c>
      <c r="C17" s="2">
        <f t="shared" si="2"/>
        <v>11148</v>
      </c>
      <c r="D17" s="10">
        <v>5862</v>
      </c>
      <c r="E17" s="10">
        <v>5286</v>
      </c>
      <c r="F17" s="2">
        <f t="shared" si="1"/>
        <v>4595</v>
      </c>
      <c r="G17" s="10">
        <v>2737</v>
      </c>
      <c r="H17" s="10">
        <v>1858</v>
      </c>
      <c r="I17" s="9">
        <f t="shared" si="3"/>
        <v>-4.365830043941312</v>
      </c>
      <c r="J17" s="9">
        <f t="shared" si="4"/>
        <v>3.936843673195799</v>
      </c>
      <c r="L17" s="9">
        <f t="shared" si="5"/>
        <v>-2.0384300290459523</v>
      </c>
      <c r="M17" s="9">
        <f t="shared" si="6"/>
        <v>1.3837789528561855</v>
      </c>
    </row>
    <row r="18" spans="1:13" ht="11.25">
      <c r="A18" s="7" t="s">
        <v>12</v>
      </c>
      <c r="B18" s="19">
        <f t="shared" si="0"/>
        <v>12856</v>
      </c>
      <c r="C18" s="2">
        <f t="shared" si="2"/>
        <v>9747</v>
      </c>
      <c r="D18" s="10">
        <v>5319</v>
      </c>
      <c r="E18" s="10">
        <v>4428</v>
      </c>
      <c r="F18" s="2">
        <f t="shared" si="1"/>
        <v>3109</v>
      </c>
      <c r="G18" s="10">
        <v>1878</v>
      </c>
      <c r="H18" s="10">
        <v>1231</v>
      </c>
      <c r="I18" s="9">
        <f t="shared" si="3"/>
        <v>-3.961421017353094</v>
      </c>
      <c r="J18" s="9">
        <f t="shared" si="4"/>
        <v>3.297832725106129</v>
      </c>
      <c r="L18" s="9">
        <f t="shared" si="5"/>
        <v>-1.3986743129515156</v>
      </c>
      <c r="M18" s="9">
        <f t="shared" si="6"/>
        <v>0.9168094138675802</v>
      </c>
    </row>
    <row r="19" spans="1:13" ht="11.25">
      <c r="A19" s="7" t="s">
        <v>13</v>
      </c>
      <c r="B19" s="19">
        <f t="shared" si="0"/>
        <v>11192</v>
      </c>
      <c r="C19" s="2">
        <f t="shared" si="2"/>
        <v>9000</v>
      </c>
      <c r="D19" s="10">
        <v>4745</v>
      </c>
      <c r="E19" s="10">
        <v>4255</v>
      </c>
      <c r="F19" s="2">
        <f t="shared" si="1"/>
        <v>2192</v>
      </c>
      <c r="G19" s="10">
        <v>1264</v>
      </c>
      <c r="H19" s="10">
        <v>928</v>
      </c>
      <c r="I19" s="9">
        <f t="shared" si="3"/>
        <v>-3.5339241826171146</v>
      </c>
      <c r="J19" s="9">
        <f t="shared" si="4"/>
        <v>3.1689878602815225</v>
      </c>
      <c r="L19" s="9">
        <f t="shared" si="5"/>
        <v>-0.9413867580248753</v>
      </c>
      <c r="M19" s="9">
        <f t="shared" si="6"/>
        <v>0.6911447084233261</v>
      </c>
    </row>
    <row r="20" spans="1:13" ht="11.25">
      <c r="A20" s="7" t="s">
        <v>14</v>
      </c>
      <c r="B20" s="19">
        <f t="shared" si="0"/>
        <v>9633</v>
      </c>
      <c r="C20" s="2">
        <f t="shared" si="2"/>
        <v>8136</v>
      </c>
      <c r="D20" s="10">
        <v>4098</v>
      </c>
      <c r="E20" s="10">
        <v>4038</v>
      </c>
      <c r="F20" s="2">
        <f t="shared" si="1"/>
        <v>1497</v>
      </c>
      <c r="G20" s="10">
        <v>819</v>
      </c>
      <c r="H20" s="10">
        <v>678</v>
      </c>
      <c r="I20" s="9">
        <f t="shared" si="3"/>
        <v>-3.0520592835331795</v>
      </c>
      <c r="J20" s="9">
        <f t="shared" si="4"/>
        <v>3.0073732032471887</v>
      </c>
      <c r="L20" s="9">
        <f t="shared" si="5"/>
        <v>-0.609964995903776</v>
      </c>
      <c r="M20" s="9">
        <f t="shared" si="6"/>
        <v>0.5049527072316974</v>
      </c>
    </row>
    <row r="21" spans="1:13" ht="11.25">
      <c r="A21" s="7" t="s">
        <v>15</v>
      </c>
      <c r="B21" s="19">
        <f t="shared" si="0"/>
        <v>8153</v>
      </c>
      <c r="C21" s="2">
        <f t="shared" si="2"/>
        <v>7170</v>
      </c>
      <c r="D21" s="10">
        <v>3436</v>
      </c>
      <c r="E21" s="10">
        <v>3734</v>
      </c>
      <c r="F21" s="2">
        <f t="shared" si="1"/>
        <v>983</v>
      </c>
      <c r="G21" s="10">
        <v>482</v>
      </c>
      <c r="H21" s="10">
        <v>501</v>
      </c>
      <c r="I21" s="9">
        <f t="shared" si="3"/>
        <v>-2.5590228643777464</v>
      </c>
      <c r="J21" s="9">
        <f t="shared" si="4"/>
        <v>2.780963729798168</v>
      </c>
      <c r="L21" s="9">
        <f t="shared" si="5"/>
        <v>-0.3589781782974603</v>
      </c>
      <c r="M21" s="9">
        <f t="shared" si="6"/>
        <v>0.3731287703880241</v>
      </c>
    </row>
    <row r="22" spans="1:13" ht="11.25">
      <c r="A22" s="7" t="s">
        <v>16</v>
      </c>
      <c r="B22" s="19">
        <f t="shared" si="0"/>
        <v>6240</v>
      </c>
      <c r="C22" s="2">
        <f t="shared" si="2"/>
        <v>5685</v>
      </c>
      <c r="D22" s="10">
        <v>2608</v>
      </c>
      <c r="E22" s="10">
        <v>3077</v>
      </c>
      <c r="F22" s="2">
        <f t="shared" si="1"/>
        <v>555</v>
      </c>
      <c r="G22" s="10">
        <v>249</v>
      </c>
      <c r="H22" s="10">
        <v>306</v>
      </c>
      <c r="I22" s="9">
        <f t="shared" si="3"/>
        <v>-1.9423549564310718</v>
      </c>
      <c r="J22" s="9">
        <f t="shared" si="4"/>
        <v>2.2916511506665675</v>
      </c>
      <c r="L22" s="9">
        <f t="shared" si="5"/>
        <v>-0.1854472331868623</v>
      </c>
      <c r="M22" s="9">
        <f t="shared" si="6"/>
        <v>0.22789900945855368</v>
      </c>
    </row>
    <row r="23" spans="1:13" ht="11.25">
      <c r="A23" s="7" t="s">
        <v>17</v>
      </c>
      <c r="B23" s="19">
        <f t="shared" si="0"/>
        <v>5473</v>
      </c>
      <c r="C23" s="2">
        <f t="shared" si="2"/>
        <v>5161</v>
      </c>
      <c r="D23" s="10">
        <v>2338</v>
      </c>
      <c r="E23" s="10">
        <v>2823</v>
      </c>
      <c r="F23" s="2">
        <f t="shared" si="1"/>
        <v>312</v>
      </c>
      <c r="G23" s="10">
        <v>141</v>
      </c>
      <c r="H23" s="10">
        <v>171</v>
      </c>
      <c r="I23" s="9">
        <f t="shared" si="3"/>
        <v>-1.7412675951441126</v>
      </c>
      <c r="J23" s="9">
        <f t="shared" si="4"/>
        <v>2.1024800774558727</v>
      </c>
      <c r="L23" s="9">
        <f t="shared" si="5"/>
        <v>-0.10501228867207865</v>
      </c>
      <c r="M23" s="9">
        <f t="shared" si="6"/>
        <v>0.1273553288150741</v>
      </c>
    </row>
    <row r="24" spans="1:13" ht="11.25">
      <c r="A24" s="7" t="s">
        <v>18</v>
      </c>
      <c r="B24" s="19">
        <f t="shared" si="0"/>
        <v>4372</v>
      </c>
      <c r="C24" s="2">
        <f t="shared" si="2"/>
        <v>4170</v>
      </c>
      <c r="D24" s="10">
        <v>1728</v>
      </c>
      <c r="E24" s="10">
        <v>2442</v>
      </c>
      <c r="F24" s="2">
        <f t="shared" si="1"/>
        <v>202</v>
      </c>
      <c r="G24" s="10">
        <v>98</v>
      </c>
      <c r="H24" s="10">
        <v>104</v>
      </c>
      <c r="I24" s="9">
        <f t="shared" si="3"/>
        <v>-1.2869591122365382</v>
      </c>
      <c r="J24" s="9">
        <f t="shared" si="4"/>
        <v>1.8187234676398303</v>
      </c>
      <c r="L24" s="9">
        <f t="shared" si="5"/>
        <v>-0.07298726446711849</v>
      </c>
      <c r="M24" s="9">
        <f t="shared" si="6"/>
        <v>0.07745587249571759</v>
      </c>
    </row>
    <row r="25" spans="1:13" ht="11.25">
      <c r="A25" s="8" t="s">
        <v>19</v>
      </c>
      <c r="B25" s="19">
        <f t="shared" si="0"/>
        <v>3890</v>
      </c>
      <c r="C25" s="2">
        <f t="shared" si="2"/>
        <v>3787</v>
      </c>
      <c r="D25" s="10">
        <v>1406</v>
      </c>
      <c r="E25" s="10">
        <v>2381</v>
      </c>
      <c r="F25" s="2">
        <f t="shared" si="1"/>
        <v>103</v>
      </c>
      <c r="G25" s="10">
        <v>41</v>
      </c>
      <c r="H25" s="10">
        <v>62</v>
      </c>
      <c r="I25" s="9">
        <f t="shared" si="3"/>
        <v>-1.0471438147017205</v>
      </c>
      <c r="J25" s="9">
        <f t="shared" si="4"/>
        <v>1.7732926193490726</v>
      </c>
      <c r="L25" s="9">
        <f t="shared" si="5"/>
        <v>-0.030535488195427125</v>
      </c>
      <c r="M25" s="9">
        <f t="shared" si="6"/>
        <v>0.04617561629552394</v>
      </c>
    </row>
    <row r="26" spans="1:13" ht="11.25">
      <c r="A26" s="8" t="s">
        <v>20</v>
      </c>
      <c r="B26" s="19">
        <f t="shared" si="0"/>
        <v>3993</v>
      </c>
      <c r="C26" s="2">
        <f t="shared" si="2"/>
        <v>3923</v>
      </c>
      <c r="D26" s="10">
        <v>1277</v>
      </c>
      <c r="E26" s="10">
        <v>2646</v>
      </c>
      <c r="F26" s="2">
        <f t="shared" si="1"/>
        <v>70</v>
      </c>
      <c r="G26" s="10">
        <v>30</v>
      </c>
      <c r="H26" s="10">
        <v>40</v>
      </c>
      <c r="I26" s="9">
        <f t="shared" si="3"/>
        <v>-0.95106874208684</v>
      </c>
      <c r="J26" s="9">
        <f t="shared" si="4"/>
        <v>1.9706561406121994</v>
      </c>
      <c r="L26" s="9">
        <f t="shared" si="5"/>
        <v>-0.022343040142995457</v>
      </c>
      <c r="M26" s="9">
        <f t="shared" si="6"/>
        <v>0.029790720190660612</v>
      </c>
    </row>
    <row r="27" spans="1:13" ht="11.25">
      <c r="A27" s="8" t="s">
        <v>75</v>
      </c>
      <c r="B27" s="19">
        <f t="shared" si="0"/>
        <v>2722</v>
      </c>
      <c r="C27" s="2">
        <f t="shared" si="2"/>
        <v>2694</v>
      </c>
      <c r="D27" s="10">
        <v>757</v>
      </c>
      <c r="E27" s="10">
        <v>1937</v>
      </c>
      <c r="F27" s="2">
        <f t="shared" si="1"/>
        <v>28</v>
      </c>
      <c r="G27" s="10">
        <v>11</v>
      </c>
      <c r="H27" s="10">
        <v>17</v>
      </c>
      <c r="I27" s="9">
        <f t="shared" si="3"/>
        <v>-0.563789379608252</v>
      </c>
      <c r="J27" s="9">
        <f t="shared" si="4"/>
        <v>1.44261562523274</v>
      </c>
      <c r="L27" s="9">
        <f t="shared" si="5"/>
        <v>-0.008192448052431668</v>
      </c>
      <c r="M27" s="9">
        <f t="shared" si="6"/>
        <v>0.01266105608103076</v>
      </c>
    </row>
    <row r="28" spans="1:13" ht="11.25">
      <c r="A28" s="8" t="s">
        <v>76</v>
      </c>
      <c r="B28" s="19">
        <f t="shared" si="0"/>
        <v>1306</v>
      </c>
      <c r="C28" s="2">
        <f t="shared" si="2"/>
        <v>1297</v>
      </c>
      <c r="D28" s="10">
        <v>302</v>
      </c>
      <c r="E28" s="10">
        <v>995</v>
      </c>
      <c r="F28" s="2">
        <f t="shared" si="1"/>
        <v>9</v>
      </c>
      <c r="G28" s="10">
        <v>2</v>
      </c>
      <c r="H28" s="10">
        <v>7</v>
      </c>
      <c r="I28" s="9">
        <f t="shared" si="3"/>
        <v>-0.2249199374394876</v>
      </c>
      <c r="J28" s="9">
        <f t="shared" si="4"/>
        <v>0.7410441647426826</v>
      </c>
      <c r="L28" s="9">
        <f t="shared" si="5"/>
        <v>-0.0014895360095330305</v>
      </c>
      <c r="M28" s="9">
        <f t="shared" si="6"/>
        <v>0.005213376033365607</v>
      </c>
    </row>
    <row r="29" spans="1:13" ht="11.25">
      <c r="A29" s="8" t="s">
        <v>77</v>
      </c>
      <c r="B29" s="19">
        <f t="shared" si="0"/>
        <v>359</v>
      </c>
      <c r="C29" s="2">
        <f t="shared" si="2"/>
        <v>357</v>
      </c>
      <c r="D29" s="10">
        <v>53</v>
      </c>
      <c r="E29" s="10">
        <v>304</v>
      </c>
      <c r="F29" s="2">
        <f t="shared" si="1"/>
        <v>2</v>
      </c>
      <c r="G29" s="10">
        <v>1</v>
      </c>
      <c r="H29" s="10">
        <v>1</v>
      </c>
      <c r="I29" s="9">
        <f t="shared" si="3"/>
        <v>-0.03947270425262531</v>
      </c>
      <c r="J29" s="9">
        <f t="shared" si="4"/>
        <v>0.22640947344902065</v>
      </c>
      <c r="L29" s="9">
        <f t="shared" si="5"/>
        <v>-0.0007447680047665152</v>
      </c>
      <c r="M29" s="9">
        <f t="shared" si="6"/>
        <v>0.0007447680047665152</v>
      </c>
    </row>
    <row r="30" spans="1:13" ht="11.25">
      <c r="A30" s="8" t="s">
        <v>78</v>
      </c>
      <c r="B30" s="19">
        <f t="shared" si="0"/>
        <v>63</v>
      </c>
      <c r="C30" s="2">
        <f t="shared" si="2"/>
        <v>63</v>
      </c>
      <c r="D30" s="1">
        <v>11</v>
      </c>
      <c r="E30" s="1">
        <v>52</v>
      </c>
      <c r="F30" s="2">
        <f t="shared" si="1"/>
        <v>0</v>
      </c>
      <c r="G30" s="10">
        <v>0</v>
      </c>
      <c r="H30" s="10">
        <v>0</v>
      </c>
      <c r="I30" s="9">
        <f t="shared" si="3"/>
        <v>-0.008192448052431668</v>
      </c>
      <c r="J30" s="9">
        <f t="shared" si="4"/>
        <v>0.038727936247858794</v>
      </c>
      <c r="L30" s="9">
        <f t="shared" si="5"/>
        <v>0</v>
      </c>
      <c r="M30" s="9">
        <f t="shared" si="6"/>
        <v>0</v>
      </c>
    </row>
    <row r="31" spans="1:8" ht="11.25">
      <c r="A31" s="8" t="s">
        <v>88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22.538169360244282</v>
      </c>
      <c r="F67" s="9">
        <f>+E67*100/MM!E67</f>
        <v>171.49643813064853</v>
      </c>
    </row>
    <row r="68" spans="1:6" ht="11.25">
      <c r="A68" s="1" t="s">
        <v>45</v>
      </c>
      <c r="E68" s="9">
        <f>+(SUM(B10:B12)*100/B$8)</f>
        <v>8.65792805541074</v>
      </c>
      <c r="F68" s="9">
        <f>+E68*100/MM!E68</f>
        <v>63.2925664140911</v>
      </c>
    </row>
    <row r="69" spans="1:6" ht="11.25">
      <c r="A69" s="1" t="s">
        <v>46</v>
      </c>
      <c r="E69" s="9">
        <f>+(SUM(B23:B30)*100/B$8)</f>
        <v>16.517464809711775</v>
      </c>
      <c r="F69" s="9">
        <f>+E69*100/MM!E69</f>
        <v>81.83822089287187</v>
      </c>
    </row>
    <row r="70" spans="1:6" ht="11.25">
      <c r="A70" s="1" t="s">
        <v>47</v>
      </c>
      <c r="E70" s="9">
        <f>+(SUM(B26:B30)*100/B$8)</f>
        <v>6.2880762642436885</v>
      </c>
      <c r="F70" s="9">
        <f>+E70*100/MM!E70</f>
        <v>90.76449615699528</v>
      </c>
    </row>
    <row r="71" spans="1:6" ht="11.25">
      <c r="A71" s="1" t="s">
        <v>48</v>
      </c>
      <c r="E71" s="9">
        <f>SUM(B10:B12)*100/SUM(B23:B30)</f>
        <v>52.41680945080711</v>
      </c>
      <c r="F71" s="9">
        <f>+E71*100/MM!E71</f>
        <v>77.33863923672355</v>
      </c>
    </row>
    <row r="72" spans="1:6" ht="11.25">
      <c r="A72" s="1" t="s">
        <v>49</v>
      </c>
      <c r="E72" s="9">
        <f>+B10*100/B11</f>
        <v>122.02444208289054</v>
      </c>
      <c r="F72" s="9">
        <f>+E72*100/MM!E72</f>
        <v>117.55253931841028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ignoredErrors>
    <ignoredError sqref="F8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25</v>
      </c>
    </row>
    <row r="2" spans="1:7" ht="12" thickBot="1">
      <c r="A2" s="11" t="s">
        <v>79</v>
      </c>
      <c r="B2" s="11"/>
      <c r="G2" s="21" t="s">
        <v>87</v>
      </c>
    </row>
    <row r="3" spans="1:9" ht="11.25">
      <c r="A3" s="11" t="s">
        <v>89</v>
      </c>
      <c r="B3" s="11"/>
      <c r="I3" s="36" t="str">
        <f>"D"&amp;F1&amp;" "&amp;"01.01.2014"</f>
        <v>D02. ARGANZUELA 01.01.2014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151608</v>
      </c>
      <c r="C8" s="2">
        <f>+D8+E8</f>
        <v>135028</v>
      </c>
      <c r="D8" s="2">
        <f>SUM(D10:D31)</f>
        <v>62366</v>
      </c>
      <c r="E8" s="2">
        <f>SUM(E10:E31)</f>
        <v>72662</v>
      </c>
      <c r="F8" s="2">
        <f>+G8+H8</f>
        <v>16580</v>
      </c>
      <c r="G8" s="2">
        <f>SUM(G10:G31)</f>
        <v>7858</v>
      </c>
      <c r="H8" s="2">
        <f>SUM(H10:H31)</f>
        <v>8722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6758</v>
      </c>
      <c r="C10" s="2">
        <f>+D10+E10</f>
        <v>5939</v>
      </c>
      <c r="D10" s="10">
        <v>3034</v>
      </c>
      <c r="E10" s="10">
        <v>2905</v>
      </c>
      <c r="F10" s="2">
        <f aca="true" t="shared" si="1" ref="F10:F31">+G10+H10</f>
        <v>819</v>
      </c>
      <c r="G10" s="10">
        <v>404</v>
      </c>
      <c r="H10" s="10">
        <v>415</v>
      </c>
      <c r="I10" s="9">
        <f>-D10/$B$8*100</f>
        <v>-2.0012136562714367</v>
      </c>
      <c r="J10" s="9">
        <f>E10/$B$8*100</f>
        <v>1.9161257981109177</v>
      </c>
      <c r="L10" s="9">
        <f>-G10/$B$8*100</f>
        <v>-0.2664767030763548</v>
      </c>
      <c r="M10" s="9">
        <f>H10/$B$8*100</f>
        <v>0.2737322568729882</v>
      </c>
    </row>
    <row r="11" spans="1:13" ht="11.25">
      <c r="A11" s="7" t="s">
        <v>6</v>
      </c>
      <c r="B11" s="19">
        <f t="shared" si="0"/>
        <v>6112</v>
      </c>
      <c r="C11" s="2">
        <f aca="true" t="shared" si="2" ref="C11:C31">+D11+E11</f>
        <v>5730</v>
      </c>
      <c r="D11" s="10">
        <v>2825</v>
      </c>
      <c r="E11" s="10">
        <v>2905</v>
      </c>
      <c r="F11" s="2">
        <f t="shared" si="1"/>
        <v>382</v>
      </c>
      <c r="G11" s="10">
        <v>179</v>
      </c>
      <c r="H11" s="10">
        <v>203</v>
      </c>
      <c r="I11" s="9">
        <f aca="true" t="shared" si="3" ref="I11:I30">-D11/$B$8*100</f>
        <v>-1.8633581341354017</v>
      </c>
      <c r="J11" s="9">
        <f aca="true" t="shared" si="4" ref="J11:J30">E11/$B$8*100</f>
        <v>1.9161257981109177</v>
      </c>
      <c r="L11" s="9">
        <f aca="true" t="shared" si="5" ref="L11:L30">-G11/$B$8*100</f>
        <v>-0.11806764814521661</v>
      </c>
      <c r="M11" s="9">
        <f aca="true" t="shared" si="6" ref="M11:M30">H11/$B$8*100</f>
        <v>0.13389794733787136</v>
      </c>
    </row>
    <row r="12" spans="1:13" ht="11.25">
      <c r="A12" s="7" t="s">
        <v>7</v>
      </c>
      <c r="B12" s="19">
        <f t="shared" si="0"/>
        <v>6015</v>
      </c>
      <c r="C12" s="2">
        <f t="shared" si="2"/>
        <v>5587</v>
      </c>
      <c r="D12" s="10">
        <v>2864</v>
      </c>
      <c r="E12" s="10">
        <v>2723</v>
      </c>
      <c r="F12" s="2">
        <f t="shared" si="1"/>
        <v>428</v>
      </c>
      <c r="G12" s="10">
        <v>217</v>
      </c>
      <c r="H12" s="10">
        <v>211</v>
      </c>
      <c r="I12" s="9">
        <f t="shared" si="3"/>
        <v>-1.8890823703234658</v>
      </c>
      <c r="J12" s="9">
        <f t="shared" si="4"/>
        <v>1.7960793625666192</v>
      </c>
      <c r="L12" s="9">
        <f t="shared" si="5"/>
        <v>-0.14313228853358662</v>
      </c>
      <c r="M12" s="9">
        <f t="shared" si="6"/>
        <v>0.13917471373542295</v>
      </c>
    </row>
    <row r="13" spans="1:13" ht="11.25">
      <c r="A13" s="7" t="s">
        <v>4</v>
      </c>
      <c r="B13" s="19">
        <f t="shared" si="0"/>
        <v>5642</v>
      </c>
      <c r="C13" s="2">
        <f t="shared" si="2"/>
        <v>5043</v>
      </c>
      <c r="D13" s="10">
        <v>2563</v>
      </c>
      <c r="E13" s="10">
        <v>2480</v>
      </c>
      <c r="F13" s="2">
        <f t="shared" si="1"/>
        <v>599</v>
      </c>
      <c r="G13" s="10">
        <v>320</v>
      </c>
      <c r="H13" s="10">
        <v>279</v>
      </c>
      <c r="I13" s="9">
        <f t="shared" si="3"/>
        <v>-1.6905440346155876</v>
      </c>
      <c r="J13" s="9">
        <f t="shared" si="4"/>
        <v>1.63579758324099</v>
      </c>
      <c r="L13" s="9">
        <f t="shared" si="5"/>
        <v>-0.21107065590206323</v>
      </c>
      <c r="M13" s="9">
        <f t="shared" si="6"/>
        <v>0.18402722811461136</v>
      </c>
    </row>
    <row r="14" spans="1:13" ht="11.25">
      <c r="A14" s="7" t="s">
        <v>8</v>
      </c>
      <c r="B14" s="19">
        <f t="shared" si="0"/>
        <v>6542</v>
      </c>
      <c r="C14" s="2">
        <f t="shared" si="2"/>
        <v>5318</v>
      </c>
      <c r="D14" s="10">
        <v>2689</v>
      </c>
      <c r="E14" s="10">
        <v>2629</v>
      </c>
      <c r="F14" s="2">
        <f t="shared" si="1"/>
        <v>1224</v>
      </c>
      <c r="G14" s="10">
        <v>542</v>
      </c>
      <c r="H14" s="10">
        <v>682</v>
      </c>
      <c r="I14" s="9">
        <f t="shared" si="3"/>
        <v>-1.7736531053770248</v>
      </c>
      <c r="J14" s="9">
        <f t="shared" si="4"/>
        <v>1.734077357395388</v>
      </c>
      <c r="L14" s="9">
        <f t="shared" si="5"/>
        <v>-0.3575009234341196</v>
      </c>
      <c r="M14" s="9">
        <f t="shared" si="6"/>
        <v>0.4498443353912722</v>
      </c>
    </row>
    <row r="15" spans="1:13" ht="11.25">
      <c r="A15" s="7" t="s">
        <v>9</v>
      </c>
      <c r="B15" s="19">
        <f t="shared" si="0"/>
        <v>9749</v>
      </c>
      <c r="C15" s="2">
        <f t="shared" si="2"/>
        <v>7422</v>
      </c>
      <c r="D15" s="10">
        <v>3660</v>
      </c>
      <c r="E15" s="10">
        <v>3762</v>
      </c>
      <c r="F15" s="2">
        <f t="shared" si="1"/>
        <v>2327</v>
      </c>
      <c r="G15" s="10">
        <v>959</v>
      </c>
      <c r="H15" s="10">
        <v>1368</v>
      </c>
      <c r="I15" s="9">
        <f t="shared" si="3"/>
        <v>-2.414120626879848</v>
      </c>
      <c r="J15" s="9">
        <f t="shared" si="4"/>
        <v>2.4813993984486307</v>
      </c>
      <c r="L15" s="9">
        <f t="shared" si="5"/>
        <v>-0.6325523719064957</v>
      </c>
      <c r="M15" s="9">
        <f t="shared" si="6"/>
        <v>0.9023270539813203</v>
      </c>
    </row>
    <row r="16" spans="1:13" ht="11.25">
      <c r="A16" s="7" t="s">
        <v>10</v>
      </c>
      <c r="B16" s="19">
        <f t="shared" si="0"/>
        <v>13467</v>
      </c>
      <c r="C16" s="2">
        <f t="shared" si="2"/>
        <v>10407</v>
      </c>
      <c r="D16" s="10">
        <v>5218</v>
      </c>
      <c r="E16" s="10">
        <v>5189</v>
      </c>
      <c r="F16" s="2">
        <f t="shared" si="1"/>
        <v>3060</v>
      </c>
      <c r="G16" s="10">
        <v>1438</v>
      </c>
      <c r="H16" s="10">
        <v>1622</v>
      </c>
      <c r="I16" s="9">
        <f t="shared" si="3"/>
        <v>-3.4417708828030182</v>
      </c>
      <c r="J16" s="9">
        <f t="shared" si="4"/>
        <v>3.422642604611894</v>
      </c>
      <c r="L16" s="9">
        <f t="shared" si="5"/>
        <v>-0.9484987599598966</v>
      </c>
      <c r="M16" s="9">
        <f t="shared" si="6"/>
        <v>1.069864387103583</v>
      </c>
    </row>
    <row r="17" spans="1:13" ht="11.25">
      <c r="A17" s="7" t="s">
        <v>11</v>
      </c>
      <c r="B17" s="19">
        <f t="shared" si="0"/>
        <v>13809</v>
      </c>
      <c r="C17" s="2">
        <f t="shared" si="2"/>
        <v>11354</v>
      </c>
      <c r="D17" s="10">
        <v>5489</v>
      </c>
      <c r="E17" s="10">
        <v>5865</v>
      </c>
      <c r="F17" s="2">
        <f t="shared" si="1"/>
        <v>2455</v>
      </c>
      <c r="G17" s="10">
        <v>1303</v>
      </c>
      <c r="H17" s="10">
        <v>1152</v>
      </c>
      <c r="I17" s="9">
        <f t="shared" si="3"/>
        <v>-3.620521344520078</v>
      </c>
      <c r="J17" s="9">
        <f t="shared" si="4"/>
        <v>3.868529365205002</v>
      </c>
      <c r="L17" s="9">
        <f t="shared" si="5"/>
        <v>-0.8594533270012137</v>
      </c>
      <c r="M17" s="9">
        <f t="shared" si="6"/>
        <v>0.7598543612474276</v>
      </c>
    </row>
    <row r="18" spans="1:13" ht="11.25">
      <c r="A18" s="7" t="s">
        <v>12</v>
      </c>
      <c r="B18" s="19">
        <f t="shared" si="0"/>
        <v>12639</v>
      </c>
      <c r="C18" s="2">
        <f t="shared" si="2"/>
        <v>10854</v>
      </c>
      <c r="D18" s="10">
        <v>5276</v>
      </c>
      <c r="E18" s="10">
        <v>5578</v>
      </c>
      <c r="F18" s="2">
        <f t="shared" si="1"/>
        <v>1785</v>
      </c>
      <c r="G18" s="10">
        <v>913</v>
      </c>
      <c r="H18" s="10">
        <v>872</v>
      </c>
      <c r="I18" s="9">
        <f t="shared" si="3"/>
        <v>-3.4800274391852675</v>
      </c>
      <c r="J18" s="9">
        <f t="shared" si="4"/>
        <v>3.6792253706928393</v>
      </c>
      <c r="L18" s="9">
        <f t="shared" si="5"/>
        <v>-0.602210965120574</v>
      </c>
      <c r="M18" s="9">
        <f t="shared" si="6"/>
        <v>0.5751675373331222</v>
      </c>
    </row>
    <row r="19" spans="1:13" ht="11.25">
      <c r="A19" s="7" t="s">
        <v>13</v>
      </c>
      <c r="B19" s="19">
        <f t="shared" si="0"/>
        <v>12830</v>
      </c>
      <c r="C19" s="2">
        <f t="shared" si="2"/>
        <v>11556</v>
      </c>
      <c r="D19" s="10">
        <v>5584</v>
      </c>
      <c r="E19" s="10">
        <v>5972</v>
      </c>
      <c r="F19" s="2">
        <f t="shared" si="1"/>
        <v>1274</v>
      </c>
      <c r="G19" s="10">
        <v>609</v>
      </c>
      <c r="H19" s="10">
        <v>665</v>
      </c>
      <c r="I19" s="9">
        <f t="shared" si="3"/>
        <v>-3.683182945491003</v>
      </c>
      <c r="J19" s="9">
        <f t="shared" si="4"/>
        <v>3.9391061157722547</v>
      </c>
      <c r="L19" s="9">
        <f t="shared" si="5"/>
        <v>-0.4016938420136141</v>
      </c>
      <c r="M19" s="9">
        <f t="shared" si="6"/>
        <v>0.4386312067964751</v>
      </c>
    </row>
    <row r="20" spans="1:13" ht="11.25">
      <c r="A20" s="7" t="s">
        <v>14</v>
      </c>
      <c r="B20" s="19">
        <f t="shared" si="0"/>
        <v>11896</v>
      </c>
      <c r="C20" s="2">
        <f t="shared" si="2"/>
        <v>10974</v>
      </c>
      <c r="D20" s="10">
        <v>5042</v>
      </c>
      <c r="E20" s="10">
        <v>5932</v>
      </c>
      <c r="F20" s="2">
        <f t="shared" si="1"/>
        <v>922</v>
      </c>
      <c r="G20" s="10">
        <v>439</v>
      </c>
      <c r="H20" s="10">
        <v>483</v>
      </c>
      <c r="I20" s="9">
        <f t="shared" si="3"/>
        <v>-3.3256820220568835</v>
      </c>
      <c r="J20" s="9">
        <f t="shared" si="4"/>
        <v>3.912722283784497</v>
      </c>
      <c r="L20" s="9">
        <f t="shared" si="5"/>
        <v>-0.28956255606564296</v>
      </c>
      <c r="M20" s="9">
        <f t="shared" si="6"/>
        <v>0.31858477125217666</v>
      </c>
    </row>
    <row r="21" spans="1:13" ht="11.25">
      <c r="A21" s="7" t="s">
        <v>15</v>
      </c>
      <c r="B21" s="19">
        <f t="shared" si="0"/>
        <v>10515</v>
      </c>
      <c r="C21" s="2">
        <f t="shared" si="2"/>
        <v>9983</v>
      </c>
      <c r="D21" s="10">
        <v>4438</v>
      </c>
      <c r="E21" s="10">
        <v>5545</v>
      </c>
      <c r="F21" s="2">
        <f t="shared" si="1"/>
        <v>532</v>
      </c>
      <c r="G21" s="10">
        <v>231</v>
      </c>
      <c r="H21" s="10">
        <v>301</v>
      </c>
      <c r="I21" s="9">
        <f t="shared" si="3"/>
        <v>-2.9272861590417394</v>
      </c>
      <c r="J21" s="9">
        <f t="shared" si="4"/>
        <v>3.6574587093029387</v>
      </c>
      <c r="L21" s="9">
        <f t="shared" si="5"/>
        <v>-0.1523666297293019</v>
      </c>
      <c r="M21" s="9">
        <f t="shared" si="6"/>
        <v>0.1985383357078782</v>
      </c>
    </row>
    <row r="22" spans="1:13" ht="11.25">
      <c r="A22" s="7" t="s">
        <v>16</v>
      </c>
      <c r="B22" s="19">
        <f t="shared" si="0"/>
        <v>8608</v>
      </c>
      <c r="C22" s="2">
        <f t="shared" si="2"/>
        <v>8242</v>
      </c>
      <c r="D22" s="10">
        <v>3726</v>
      </c>
      <c r="E22" s="10">
        <v>4516</v>
      </c>
      <c r="F22" s="2">
        <f t="shared" si="1"/>
        <v>366</v>
      </c>
      <c r="G22" s="10">
        <v>148</v>
      </c>
      <c r="H22" s="10">
        <v>218</v>
      </c>
      <c r="I22" s="9">
        <f t="shared" si="3"/>
        <v>-2.4576539496596483</v>
      </c>
      <c r="J22" s="9">
        <f t="shared" si="4"/>
        <v>2.978734631417867</v>
      </c>
      <c r="L22" s="9">
        <f t="shared" si="5"/>
        <v>-0.09762017835470424</v>
      </c>
      <c r="M22" s="9">
        <f t="shared" si="6"/>
        <v>0.14379188433328055</v>
      </c>
    </row>
    <row r="23" spans="1:13" ht="11.25">
      <c r="A23" s="7" t="s">
        <v>17</v>
      </c>
      <c r="B23" s="19">
        <f t="shared" si="0"/>
        <v>7021</v>
      </c>
      <c r="C23" s="2">
        <f t="shared" si="2"/>
        <v>6831</v>
      </c>
      <c r="D23" s="10">
        <v>2951</v>
      </c>
      <c r="E23" s="10">
        <v>3880</v>
      </c>
      <c r="F23" s="2">
        <f t="shared" si="1"/>
        <v>190</v>
      </c>
      <c r="G23" s="10">
        <v>78</v>
      </c>
      <c r="H23" s="10">
        <v>112</v>
      </c>
      <c r="I23" s="9">
        <f t="shared" si="3"/>
        <v>-1.946467204896839</v>
      </c>
      <c r="J23" s="9">
        <f t="shared" si="4"/>
        <v>2.5592317028125167</v>
      </c>
      <c r="L23" s="9">
        <f t="shared" si="5"/>
        <v>-0.0514484723761279</v>
      </c>
      <c r="M23" s="9">
        <f t="shared" si="6"/>
        <v>0.07387472956572212</v>
      </c>
    </row>
    <row r="24" spans="1:13" ht="11.25">
      <c r="A24" s="7" t="s">
        <v>18</v>
      </c>
      <c r="B24" s="19">
        <f t="shared" si="0"/>
        <v>5302</v>
      </c>
      <c r="C24" s="2">
        <f t="shared" si="2"/>
        <v>5204</v>
      </c>
      <c r="D24" s="10">
        <v>2174</v>
      </c>
      <c r="E24" s="10">
        <v>3030</v>
      </c>
      <c r="F24" s="2">
        <f t="shared" si="1"/>
        <v>98</v>
      </c>
      <c r="G24" s="10">
        <v>32</v>
      </c>
      <c r="H24" s="10">
        <v>66</v>
      </c>
      <c r="I24" s="9">
        <f t="shared" si="3"/>
        <v>-1.4339612685346421</v>
      </c>
      <c r="J24" s="9">
        <f t="shared" si="4"/>
        <v>1.998575273072661</v>
      </c>
      <c r="L24" s="9">
        <f t="shared" si="5"/>
        <v>-0.021107065590206323</v>
      </c>
      <c r="M24" s="9">
        <f t="shared" si="6"/>
        <v>0.043533322779800536</v>
      </c>
    </row>
    <row r="25" spans="1:13" ht="11.25">
      <c r="A25" s="8" t="s">
        <v>19</v>
      </c>
      <c r="B25" s="19">
        <f t="shared" si="0"/>
        <v>4894</v>
      </c>
      <c r="C25" s="2">
        <f t="shared" si="2"/>
        <v>4837</v>
      </c>
      <c r="D25" s="10">
        <v>1831</v>
      </c>
      <c r="E25" s="10">
        <v>3006</v>
      </c>
      <c r="F25" s="2">
        <f t="shared" si="1"/>
        <v>57</v>
      </c>
      <c r="G25" s="10">
        <v>24</v>
      </c>
      <c r="H25" s="10">
        <v>33</v>
      </c>
      <c r="I25" s="9">
        <f t="shared" si="3"/>
        <v>-1.207719909239618</v>
      </c>
      <c r="J25" s="9">
        <f t="shared" si="4"/>
        <v>1.9827449738800063</v>
      </c>
      <c r="L25" s="9">
        <f t="shared" si="5"/>
        <v>-0.015830299192654742</v>
      </c>
      <c r="M25" s="9">
        <f t="shared" si="6"/>
        <v>0.021766661389900268</v>
      </c>
    </row>
    <row r="26" spans="1:13" ht="11.25">
      <c r="A26" s="8" t="s">
        <v>20</v>
      </c>
      <c r="B26" s="19">
        <f t="shared" si="0"/>
        <v>4731</v>
      </c>
      <c r="C26" s="2">
        <f t="shared" si="2"/>
        <v>4708</v>
      </c>
      <c r="D26" s="10">
        <v>1651</v>
      </c>
      <c r="E26" s="10">
        <v>3057</v>
      </c>
      <c r="F26" s="2">
        <f t="shared" si="1"/>
        <v>23</v>
      </c>
      <c r="G26" s="10">
        <v>8</v>
      </c>
      <c r="H26" s="10">
        <v>15</v>
      </c>
      <c r="I26" s="9">
        <f t="shared" si="3"/>
        <v>-1.0889926652947075</v>
      </c>
      <c r="J26" s="9">
        <f t="shared" si="4"/>
        <v>2.0163843596643978</v>
      </c>
      <c r="L26" s="9">
        <f t="shared" si="5"/>
        <v>-0.005276766397551581</v>
      </c>
      <c r="M26" s="9">
        <f t="shared" si="6"/>
        <v>0.009893936995409214</v>
      </c>
    </row>
    <row r="27" spans="1:13" ht="11.25">
      <c r="A27" s="8" t="s">
        <v>75</v>
      </c>
      <c r="B27" s="19">
        <f t="shared" si="0"/>
        <v>3131</v>
      </c>
      <c r="C27" s="2">
        <f t="shared" si="2"/>
        <v>3105</v>
      </c>
      <c r="D27" s="10">
        <v>910</v>
      </c>
      <c r="E27" s="10">
        <v>2195</v>
      </c>
      <c r="F27" s="2">
        <f t="shared" si="1"/>
        <v>26</v>
      </c>
      <c r="G27" s="10">
        <v>12</v>
      </c>
      <c r="H27" s="10">
        <v>14</v>
      </c>
      <c r="I27" s="9">
        <f t="shared" si="3"/>
        <v>-0.6002321777214923</v>
      </c>
      <c r="J27" s="9">
        <f t="shared" si="4"/>
        <v>1.447812780328215</v>
      </c>
      <c r="L27" s="9">
        <f t="shared" si="5"/>
        <v>-0.007915149596327371</v>
      </c>
      <c r="M27" s="9">
        <f t="shared" si="6"/>
        <v>0.009234341195715265</v>
      </c>
    </row>
    <row r="28" spans="1:13" ht="11.25">
      <c r="A28" s="8" t="s">
        <v>76</v>
      </c>
      <c r="B28" s="19">
        <f t="shared" si="0"/>
        <v>1545</v>
      </c>
      <c r="C28" s="2">
        <f t="shared" si="2"/>
        <v>1532</v>
      </c>
      <c r="D28" s="10">
        <v>367</v>
      </c>
      <c r="E28" s="10">
        <v>1165</v>
      </c>
      <c r="F28" s="2">
        <f t="shared" si="1"/>
        <v>13</v>
      </c>
      <c r="G28" s="10">
        <v>2</v>
      </c>
      <c r="H28" s="10">
        <v>11</v>
      </c>
      <c r="I28" s="9">
        <f t="shared" si="3"/>
        <v>-0.24207165848767875</v>
      </c>
      <c r="J28" s="9">
        <f t="shared" si="4"/>
        <v>0.7684291066434489</v>
      </c>
      <c r="L28" s="9">
        <f t="shared" si="5"/>
        <v>-0.0013191915993878952</v>
      </c>
      <c r="M28" s="9">
        <f t="shared" si="6"/>
        <v>0.007255553796633423</v>
      </c>
    </row>
    <row r="29" spans="1:13" ht="11.25">
      <c r="A29" s="8" t="s">
        <v>77</v>
      </c>
      <c r="B29" s="19">
        <f t="shared" si="0"/>
        <v>345</v>
      </c>
      <c r="C29" s="2">
        <f t="shared" si="2"/>
        <v>345</v>
      </c>
      <c r="D29" s="10">
        <v>63</v>
      </c>
      <c r="E29" s="10">
        <v>282</v>
      </c>
      <c r="F29" s="2">
        <f t="shared" si="1"/>
        <v>0</v>
      </c>
      <c r="G29" s="10">
        <v>0</v>
      </c>
      <c r="H29" s="10">
        <v>0</v>
      </c>
      <c r="I29" s="9">
        <f t="shared" si="3"/>
        <v>-0.041554535380718696</v>
      </c>
      <c r="J29" s="9">
        <f t="shared" si="4"/>
        <v>0.18600601551369322</v>
      </c>
      <c r="L29" s="9">
        <f t="shared" si="5"/>
        <v>0</v>
      </c>
      <c r="M29" s="9">
        <f t="shared" si="6"/>
        <v>0</v>
      </c>
    </row>
    <row r="30" spans="1:13" ht="11.25">
      <c r="A30" s="8" t="s">
        <v>78</v>
      </c>
      <c r="B30" s="19">
        <f t="shared" si="0"/>
        <v>57</v>
      </c>
      <c r="C30" s="2">
        <f t="shared" si="2"/>
        <v>57</v>
      </c>
      <c r="D30" s="1">
        <v>11</v>
      </c>
      <c r="E30" s="1">
        <v>46</v>
      </c>
      <c r="F30" s="2">
        <f t="shared" si="1"/>
        <v>0</v>
      </c>
      <c r="G30" s="10">
        <v>0</v>
      </c>
      <c r="H30" s="10">
        <v>0</v>
      </c>
      <c r="I30" s="9">
        <f t="shared" si="3"/>
        <v>-0.007255553796633423</v>
      </c>
      <c r="J30" s="9">
        <f t="shared" si="4"/>
        <v>0.030341406785921586</v>
      </c>
      <c r="L30" s="9">
        <f t="shared" si="5"/>
        <v>0</v>
      </c>
      <c r="M30" s="9">
        <f t="shared" si="6"/>
        <v>0</v>
      </c>
    </row>
    <row r="31" spans="1:8" ht="11.25">
      <c r="A31" s="8" t="s">
        <v>88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10.93609835892565</v>
      </c>
      <c r="F67" s="9">
        <f>+E67*100/MM!E67</f>
        <v>83.21447432684708</v>
      </c>
    </row>
    <row r="68" spans="1:6" ht="11.25">
      <c r="A68" s="1" t="s">
        <v>45</v>
      </c>
      <c r="E68" s="9">
        <f>+(SUM(B10:B12)*100/B$8)</f>
        <v>12.456466677220199</v>
      </c>
      <c r="F68" s="9">
        <f>+E68*100/MM!E68</f>
        <v>91.06124922811797</v>
      </c>
    </row>
    <row r="69" spans="1:6" ht="11.25">
      <c r="A69" s="1" t="s">
        <v>46</v>
      </c>
      <c r="E69" s="9">
        <f>+(SUM(B23:B30)*100/B$8)</f>
        <v>17.826236082528627</v>
      </c>
      <c r="F69" s="9">
        <f>+E69*100/MM!E69</f>
        <v>88.32272161722364</v>
      </c>
    </row>
    <row r="70" spans="1:6" ht="11.25">
      <c r="A70" s="1" t="s">
        <v>47</v>
      </c>
      <c r="E70" s="9">
        <f>+(SUM(B26:B30)*100/B$8)</f>
        <v>6.469975199197932</v>
      </c>
      <c r="F70" s="9">
        <f>+E70*100/MM!E70</f>
        <v>93.39009490752214</v>
      </c>
    </row>
    <row r="71" spans="1:6" ht="11.25">
      <c r="A71" s="1" t="s">
        <v>48</v>
      </c>
      <c r="E71" s="9">
        <f>SUM(B10:B12)*100/SUM(B23:B30)</f>
        <v>69.87715533190261</v>
      </c>
      <c r="F71" s="9">
        <f>+E71*100/MM!E71</f>
        <v>103.10059241919954</v>
      </c>
    </row>
    <row r="72" spans="1:6" ht="11.25">
      <c r="A72" s="1" t="s">
        <v>49</v>
      </c>
      <c r="E72" s="9">
        <f>+B10*100/B11</f>
        <v>110.56937172774869</v>
      </c>
      <c r="F72" s="9">
        <f>+E72*100/MM!E72</f>
        <v>106.5172697827934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26</v>
      </c>
    </row>
    <row r="2" spans="1:7" ht="12" thickBot="1">
      <c r="A2" s="11" t="s">
        <v>79</v>
      </c>
      <c r="B2" s="11"/>
      <c r="G2" s="21" t="s">
        <v>87</v>
      </c>
    </row>
    <row r="3" spans="1:9" ht="11.25">
      <c r="A3" s="11" t="s">
        <v>89</v>
      </c>
      <c r="B3" s="11"/>
      <c r="I3" s="36" t="str">
        <f>"D"&amp;F1&amp;" "&amp;"01.01.2014"</f>
        <v>D03. RETIRO 01.01.2014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118743</v>
      </c>
      <c r="C8" s="2">
        <f>+D8+E8</f>
        <v>110104</v>
      </c>
      <c r="D8" s="2">
        <f>SUM(D10:D31)</f>
        <v>49974</v>
      </c>
      <c r="E8" s="2">
        <f>SUM(E10:E31)</f>
        <v>60130</v>
      </c>
      <c r="F8" s="2">
        <f>+G8+H8</f>
        <v>8639</v>
      </c>
      <c r="G8" s="2">
        <f>SUM(G10:G31)</f>
        <v>3625</v>
      </c>
      <c r="H8" s="2">
        <f>SUM(H10:H31)</f>
        <v>5014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4864</v>
      </c>
      <c r="C10" s="2">
        <f>+D10+E10</f>
        <v>4536</v>
      </c>
      <c r="D10" s="10">
        <v>2299</v>
      </c>
      <c r="E10" s="10">
        <v>2237</v>
      </c>
      <c r="F10" s="2">
        <f aca="true" t="shared" si="1" ref="F10:F31">+G10+H10</f>
        <v>328</v>
      </c>
      <c r="G10" s="10">
        <v>167</v>
      </c>
      <c r="H10" s="10">
        <v>161</v>
      </c>
      <c r="I10" s="9">
        <f>-D10/$B$8*100</f>
        <v>-1.9361141288328574</v>
      </c>
      <c r="J10" s="9">
        <f>E10/$B$8*100</f>
        <v>1.8839005246625062</v>
      </c>
      <c r="L10" s="9">
        <f>-G10/$B$8*100</f>
        <v>-0.1406398692975586</v>
      </c>
      <c r="M10" s="9">
        <f>H10/$B$8*100</f>
        <v>0.13558693986171816</v>
      </c>
    </row>
    <row r="11" spans="1:13" ht="11.25">
      <c r="A11" s="7" t="s">
        <v>6</v>
      </c>
      <c r="B11" s="19">
        <f t="shared" si="0"/>
        <v>4616</v>
      </c>
      <c r="C11" s="2">
        <f aca="true" t="shared" si="2" ref="C11:C31">+D11+E11</f>
        <v>4394</v>
      </c>
      <c r="D11" s="10">
        <v>2247</v>
      </c>
      <c r="E11" s="10">
        <v>2147</v>
      </c>
      <c r="F11" s="2">
        <f t="shared" si="1"/>
        <v>222</v>
      </c>
      <c r="G11" s="10">
        <v>105</v>
      </c>
      <c r="H11" s="10">
        <v>117</v>
      </c>
      <c r="I11" s="9">
        <f aca="true" t="shared" si="3" ref="I11:I30">-D11/$B$8*100</f>
        <v>-1.8923220737222406</v>
      </c>
      <c r="J11" s="9">
        <f aca="true" t="shared" si="4" ref="J11:J30">E11/$B$8*100</f>
        <v>1.8081065831249001</v>
      </c>
      <c r="L11" s="9">
        <f aca="true" t="shared" si="5" ref="L11:L30">-G11/$B$8*100</f>
        <v>-0.0884262651272075</v>
      </c>
      <c r="M11" s="9">
        <f aca="true" t="shared" si="6" ref="M11:M30">H11/$B$8*100</f>
        <v>0.09853212399888835</v>
      </c>
    </row>
    <row r="12" spans="1:13" ht="11.25">
      <c r="A12" s="7" t="s">
        <v>7</v>
      </c>
      <c r="B12" s="19">
        <f t="shared" si="0"/>
        <v>4358</v>
      </c>
      <c r="C12" s="2">
        <f t="shared" si="2"/>
        <v>4143</v>
      </c>
      <c r="D12" s="10">
        <v>2096</v>
      </c>
      <c r="E12" s="10">
        <v>2047</v>
      </c>
      <c r="F12" s="2">
        <f t="shared" si="1"/>
        <v>215</v>
      </c>
      <c r="G12" s="10">
        <v>108</v>
      </c>
      <c r="H12" s="10">
        <v>107</v>
      </c>
      <c r="I12" s="9">
        <f t="shared" si="3"/>
        <v>-1.7651566829202565</v>
      </c>
      <c r="J12" s="9">
        <f t="shared" si="4"/>
        <v>1.7238910925275595</v>
      </c>
      <c r="L12" s="9">
        <f t="shared" si="5"/>
        <v>-0.09095272984512771</v>
      </c>
      <c r="M12" s="9">
        <f t="shared" si="6"/>
        <v>0.09011057493915431</v>
      </c>
    </row>
    <row r="13" spans="1:13" ht="11.25">
      <c r="A13" s="7" t="s">
        <v>4</v>
      </c>
      <c r="B13" s="19">
        <f t="shared" si="0"/>
        <v>4385</v>
      </c>
      <c r="C13" s="2">
        <f t="shared" si="2"/>
        <v>4111</v>
      </c>
      <c r="D13" s="10">
        <v>2113</v>
      </c>
      <c r="E13" s="10">
        <v>1998</v>
      </c>
      <c r="F13" s="2">
        <f t="shared" si="1"/>
        <v>274</v>
      </c>
      <c r="G13" s="10">
        <v>140</v>
      </c>
      <c r="H13" s="10">
        <v>134</v>
      </c>
      <c r="I13" s="9">
        <f t="shared" si="3"/>
        <v>-1.7794733163218044</v>
      </c>
      <c r="J13" s="9">
        <f t="shared" si="4"/>
        <v>1.6826255021348626</v>
      </c>
      <c r="L13" s="9">
        <f t="shared" si="5"/>
        <v>-0.11790168683627666</v>
      </c>
      <c r="M13" s="9">
        <f t="shared" si="6"/>
        <v>0.11284875740043623</v>
      </c>
    </row>
    <row r="14" spans="1:13" ht="11.25">
      <c r="A14" s="7" t="s">
        <v>8</v>
      </c>
      <c r="B14" s="19">
        <f t="shared" si="0"/>
        <v>5193</v>
      </c>
      <c r="C14" s="2">
        <f t="shared" si="2"/>
        <v>4593</v>
      </c>
      <c r="D14" s="10">
        <v>2293</v>
      </c>
      <c r="E14" s="10">
        <v>2300</v>
      </c>
      <c r="F14" s="2">
        <f t="shared" si="1"/>
        <v>600</v>
      </c>
      <c r="G14" s="10">
        <v>233</v>
      </c>
      <c r="H14" s="10">
        <v>367</v>
      </c>
      <c r="I14" s="9">
        <f t="shared" si="3"/>
        <v>-1.9310611993970173</v>
      </c>
      <c r="J14" s="9">
        <f t="shared" si="4"/>
        <v>1.9369562837388308</v>
      </c>
      <c r="L14" s="9">
        <f t="shared" si="5"/>
        <v>-0.1962220930918033</v>
      </c>
      <c r="M14" s="9">
        <f t="shared" si="6"/>
        <v>0.30907085049223953</v>
      </c>
    </row>
    <row r="15" spans="1:13" ht="11.25">
      <c r="A15" s="7" t="s">
        <v>9</v>
      </c>
      <c r="B15" s="19">
        <f t="shared" si="0"/>
        <v>7154</v>
      </c>
      <c r="C15" s="2">
        <f t="shared" si="2"/>
        <v>5957</v>
      </c>
      <c r="D15" s="10">
        <v>2955</v>
      </c>
      <c r="E15" s="10">
        <v>3002</v>
      </c>
      <c r="F15" s="2">
        <f t="shared" si="1"/>
        <v>1197</v>
      </c>
      <c r="G15" s="10">
        <v>464</v>
      </c>
      <c r="H15" s="10">
        <v>733</v>
      </c>
      <c r="I15" s="9">
        <f t="shared" si="3"/>
        <v>-2.488567747151411</v>
      </c>
      <c r="J15" s="9">
        <f t="shared" si="4"/>
        <v>2.528149027732161</v>
      </c>
      <c r="L15" s="9">
        <f t="shared" si="5"/>
        <v>-0.39075987637165976</v>
      </c>
      <c r="M15" s="9">
        <f t="shared" si="6"/>
        <v>0.6172995460785057</v>
      </c>
    </row>
    <row r="16" spans="1:13" ht="11.25">
      <c r="A16" s="7" t="s">
        <v>10</v>
      </c>
      <c r="B16" s="19">
        <f t="shared" si="0"/>
        <v>8842</v>
      </c>
      <c r="C16" s="2">
        <f t="shared" si="2"/>
        <v>7369</v>
      </c>
      <c r="D16" s="10">
        <v>3702</v>
      </c>
      <c r="E16" s="10">
        <v>3667</v>
      </c>
      <c r="F16" s="2">
        <f t="shared" si="1"/>
        <v>1473</v>
      </c>
      <c r="G16" s="10">
        <v>599</v>
      </c>
      <c r="H16" s="10">
        <v>874</v>
      </c>
      <c r="I16" s="9">
        <f t="shared" si="3"/>
        <v>-3.117657461913544</v>
      </c>
      <c r="J16" s="9">
        <f t="shared" si="4"/>
        <v>3.088182040204475</v>
      </c>
      <c r="L16" s="9">
        <f t="shared" si="5"/>
        <v>-0.5044507886780694</v>
      </c>
      <c r="M16" s="9">
        <f t="shared" si="6"/>
        <v>0.7360433878207557</v>
      </c>
    </row>
    <row r="17" spans="1:13" ht="11.25">
      <c r="A17" s="7" t="s">
        <v>11</v>
      </c>
      <c r="B17" s="19">
        <f t="shared" si="0"/>
        <v>9095</v>
      </c>
      <c r="C17" s="2">
        <f t="shared" si="2"/>
        <v>7873</v>
      </c>
      <c r="D17" s="10">
        <v>3808</v>
      </c>
      <c r="E17" s="10">
        <v>4065</v>
      </c>
      <c r="F17" s="2">
        <f t="shared" si="1"/>
        <v>1222</v>
      </c>
      <c r="G17" s="10">
        <v>529</v>
      </c>
      <c r="H17" s="10">
        <v>693</v>
      </c>
      <c r="I17" s="9">
        <f t="shared" si="3"/>
        <v>-3.2069258819467255</v>
      </c>
      <c r="J17" s="9">
        <f t="shared" si="4"/>
        <v>3.42335969278189</v>
      </c>
      <c r="L17" s="9">
        <f t="shared" si="5"/>
        <v>-0.4454999452599311</v>
      </c>
      <c r="M17" s="9">
        <f t="shared" si="6"/>
        <v>0.5836133498395695</v>
      </c>
    </row>
    <row r="18" spans="1:13" ht="11.25">
      <c r="A18" s="7" t="s">
        <v>12</v>
      </c>
      <c r="B18" s="19">
        <f t="shared" si="0"/>
        <v>8496</v>
      </c>
      <c r="C18" s="2">
        <f t="shared" si="2"/>
        <v>7578</v>
      </c>
      <c r="D18" s="10">
        <v>3748</v>
      </c>
      <c r="E18" s="10">
        <v>3830</v>
      </c>
      <c r="F18" s="2">
        <f t="shared" si="1"/>
        <v>918</v>
      </c>
      <c r="G18" s="10">
        <v>412</v>
      </c>
      <c r="H18" s="10">
        <v>506</v>
      </c>
      <c r="I18" s="9">
        <f t="shared" si="3"/>
        <v>-3.156396587588321</v>
      </c>
      <c r="J18" s="9">
        <f t="shared" si="4"/>
        <v>3.22545328987814</v>
      </c>
      <c r="L18" s="9">
        <f t="shared" si="5"/>
        <v>-0.34696782126104275</v>
      </c>
      <c r="M18" s="9">
        <f t="shared" si="6"/>
        <v>0.42613038242254275</v>
      </c>
    </row>
    <row r="19" spans="1:13" ht="11.25">
      <c r="A19" s="7" t="s">
        <v>13</v>
      </c>
      <c r="B19" s="19">
        <f t="shared" si="0"/>
        <v>8494</v>
      </c>
      <c r="C19" s="2">
        <f t="shared" si="2"/>
        <v>7796</v>
      </c>
      <c r="D19" s="10">
        <v>3663</v>
      </c>
      <c r="E19" s="10">
        <v>4133</v>
      </c>
      <c r="F19" s="2">
        <f t="shared" si="1"/>
        <v>698</v>
      </c>
      <c r="G19" s="10">
        <v>296</v>
      </c>
      <c r="H19" s="10">
        <v>402</v>
      </c>
      <c r="I19" s="9">
        <f t="shared" si="3"/>
        <v>-3.0848134205805815</v>
      </c>
      <c r="J19" s="9">
        <f t="shared" si="4"/>
        <v>3.4806262263880816</v>
      </c>
      <c r="L19" s="9">
        <f t="shared" si="5"/>
        <v>-0.2492778521681278</v>
      </c>
      <c r="M19" s="9">
        <f t="shared" si="6"/>
        <v>0.33854627220130873</v>
      </c>
    </row>
    <row r="20" spans="1:13" ht="11.25">
      <c r="A20" s="7" t="s">
        <v>14</v>
      </c>
      <c r="B20" s="19">
        <f t="shared" si="0"/>
        <v>8359</v>
      </c>
      <c r="C20" s="2">
        <f t="shared" si="2"/>
        <v>7835</v>
      </c>
      <c r="D20" s="10">
        <v>3549</v>
      </c>
      <c r="E20" s="10">
        <v>4286</v>
      </c>
      <c r="F20" s="2">
        <f t="shared" si="1"/>
        <v>524</v>
      </c>
      <c r="G20" s="10">
        <v>193</v>
      </c>
      <c r="H20" s="10">
        <v>331</v>
      </c>
      <c r="I20" s="9">
        <f t="shared" si="3"/>
        <v>-2.9888077612996136</v>
      </c>
      <c r="J20" s="9">
        <f t="shared" si="4"/>
        <v>3.6094759270020127</v>
      </c>
      <c r="L20" s="9">
        <f t="shared" si="5"/>
        <v>-0.16253589685286712</v>
      </c>
      <c r="M20" s="9">
        <f t="shared" si="6"/>
        <v>0.278753273877197</v>
      </c>
    </row>
    <row r="21" spans="1:13" ht="11.25">
      <c r="A21" s="7" t="s">
        <v>15</v>
      </c>
      <c r="B21" s="19">
        <f t="shared" si="0"/>
        <v>8384</v>
      </c>
      <c r="C21" s="2">
        <f t="shared" si="2"/>
        <v>8037</v>
      </c>
      <c r="D21" s="10">
        <v>3473</v>
      </c>
      <c r="E21" s="10">
        <v>4564</v>
      </c>
      <c r="F21" s="2">
        <f t="shared" si="1"/>
        <v>347</v>
      </c>
      <c r="G21" s="10">
        <v>122</v>
      </c>
      <c r="H21" s="10">
        <v>225</v>
      </c>
      <c r="I21" s="9">
        <f t="shared" si="3"/>
        <v>-2.924803988445635</v>
      </c>
      <c r="J21" s="9">
        <f t="shared" si="4"/>
        <v>3.843594990862619</v>
      </c>
      <c r="L21" s="9">
        <f t="shared" si="5"/>
        <v>-0.10274289852875537</v>
      </c>
      <c r="M21" s="9">
        <f t="shared" si="6"/>
        <v>0.18948485384401606</v>
      </c>
    </row>
    <row r="22" spans="1:13" ht="11.25">
      <c r="A22" s="7" t="s">
        <v>16</v>
      </c>
      <c r="B22" s="19">
        <f t="shared" si="0"/>
        <v>7872</v>
      </c>
      <c r="C22" s="2">
        <f t="shared" si="2"/>
        <v>7666</v>
      </c>
      <c r="D22" s="10">
        <v>3250</v>
      </c>
      <c r="E22" s="10">
        <v>4416</v>
      </c>
      <c r="F22" s="2">
        <f t="shared" si="1"/>
        <v>206</v>
      </c>
      <c r="G22" s="10">
        <v>81</v>
      </c>
      <c r="H22" s="10">
        <v>125</v>
      </c>
      <c r="I22" s="9">
        <f t="shared" si="3"/>
        <v>-2.737003444413565</v>
      </c>
      <c r="J22" s="9">
        <f t="shared" si="4"/>
        <v>3.718956064778555</v>
      </c>
      <c r="L22" s="9">
        <f t="shared" si="5"/>
        <v>-0.06821454738384579</v>
      </c>
      <c r="M22" s="9">
        <f t="shared" si="6"/>
        <v>0.1052693632466756</v>
      </c>
    </row>
    <row r="23" spans="1:13" ht="11.25">
      <c r="A23" s="7" t="s">
        <v>17</v>
      </c>
      <c r="B23" s="19">
        <f t="shared" si="0"/>
        <v>7486</v>
      </c>
      <c r="C23" s="2">
        <f t="shared" si="2"/>
        <v>7328</v>
      </c>
      <c r="D23" s="10">
        <v>3135</v>
      </c>
      <c r="E23" s="10">
        <v>4193</v>
      </c>
      <c r="F23" s="2">
        <f t="shared" si="1"/>
        <v>158</v>
      </c>
      <c r="G23" s="10">
        <v>61</v>
      </c>
      <c r="H23" s="10">
        <v>97</v>
      </c>
      <c r="I23" s="9">
        <f t="shared" si="3"/>
        <v>-2.640155630226624</v>
      </c>
      <c r="J23" s="9">
        <f t="shared" si="4"/>
        <v>3.531155520746486</v>
      </c>
      <c r="L23" s="9">
        <f t="shared" si="5"/>
        <v>-0.051371449264377686</v>
      </c>
      <c r="M23" s="9">
        <f t="shared" si="6"/>
        <v>0.08168902587942026</v>
      </c>
    </row>
    <row r="24" spans="1:13" ht="11.25">
      <c r="A24" s="7" t="s">
        <v>18</v>
      </c>
      <c r="B24" s="19">
        <f t="shared" si="0"/>
        <v>6056</v>
      </c>
      <c r="C24" s="2">
        <f t="shared" si="2"/>
        <v>5949</v>
      </c>
      <c r="D24" s="10">
        <v>2515</v>
      </c>
      <c r="E24" s="10">
        <v>3434</v>
      </c>
      <c r="F24" s="2">
        <f t="shared" si="1"/>
        <v>107</v>
      </c>
      <c r="G24" s="10">
        <v>41</v>
      </c>
      <c r="H24" s="10">
        <v>66</v>
      </c>
      <c r="I24" s="9">
        <f t="shared" si="3"/>
        <v>-2.1180195885231132</v>
      </c>
      <c r="J24" s="9">
        <f t="shared" si="4"/>
        <v>2.891959947112672</v>
      </c>
      <c r="L24" s="9">
        <f t="shared" si="5"/>
        <v>-0.0345283511449096</v>
      </c>
      <c r="M24" s="9">
        <f t="shared" si="6"/>
        <v>0.05558222379424471</v>
      </c>
    </row>
    <row r="25" spans="1:13" ht="11.25">
      <c r="A25" s="8" t="s">
        <v>19</v>
      </c>
      <c r="B25" s="19">
        <f t="shared" si="0"/>
        <v>5236</v>
      </c>
      <c r="C25" s="2">
        <f t="shared" si="2"/>
        <v>5157</v>
      </c>
      <c r="D25" s="10">
        <v>2039</v>
      </c>
      <c r="E25" s="10">
        <v>3118</v>
      </c>
      <c r="F25" s="2">
        <f t="shared" si="1"/>
        <v>79</v>
      </c>
      <c r="G25" s="10">
        <v>45</v>
      </c>
      <c r="H25" s="10">
        <v>34</v>
      </c>
      <c r="I25" s="9">
        <f t="shared" si="3"/>
        <v>-1.7171538532797723</v>
      </c>
      <c r="J25" s="9">
        <f t="shared" si="4"/>
        <v>2.625838996825076</v>
      </c>
      <c r="L25" s="9">
        <f t="shared" si="5"/>
        <v>-0.03789697076880322</v>
      </c>
      <c r="M25" s="9">
        <f t="shared" si="6"/>
        <v>0.02863326680309576</v>
      </c>
    </row>
    <row r="26" spans="1:13" ht="11.25">
      <c r="A26" s="8" t="s">
        <v>20</v>
      </c>
      <c r="B26" s="19">
        <f t="shared" si="0"/>
        <v>4727</v>
      </c>
      <c r="C26" s="2">
        <f t="shared" si="2"/>
        <v>4694</v>
      </c>
      <c r="D26" s="10">
        <v>1668</v>
      </c>
      <c r="E26" s="10">
        <v>3026</v>
      </c>
      <c r="F26" s="2">
        <f t="shared" si="1"/>
        <v>33</v>
      </c>
      <c r="G26" s="10">
        <v>18</v>
      </c>
      <c r="H26" s="10">
        <v>15</v>
      </c>
      <c r="I26" s="9">
        <f t="shared" si="3"/>
        <v>-1.404714383163639</v>
      </c>
      <c r="J26" s="9">
        <f t="shared" si="4"/>
        <v>2.548360745475523</v>
      </c>
      <c r="L26" s="9">
        <f t="shared" si="5"/>
        <v>-0.015158788307521284</v>
      </c>
      <c r="M26" s="9">
        <f t="shared" si="6"/>
        <v>0.012632323589601072</v>
      </c>
    </row>
    <row r="27" spans="1:13" ht="11.25">
      <c r="A27" s="8" t="s">
        <v>75</v>
      </c>
      <c r="B27" s="19">
        <f t="shared" si="0"/>
        <v>3199</v>
      </c>
      <c r="C27" s="2">
        <f t="shared" si="2"/>
        <v>3178</v>
      </c>
      <c r="D27" s="10">
        <v>972</v>
      </c>
      <c r="E27" s="10">
        <v>2206</v>
      </c>
      <c r="F27" s="2">
        <f t="shared" si="1"/>
        <v>21</v>
      </c>
      <c r="G27" s="10">
        <v>7</v>
      </c>
      <c r="H27" s="10">
        <v>14</v>
      </c>
      <c r="I27" s="9">
        <f t="shared" si="3"/>
        <v>-0.8185745686061494</v>
      </c>
      <c r="J27" s="9">
        <f t="shared" si="4"/>
        <v>1.8577937225773309</v>
      </c>
      <c r="L27" s="9">
        <f t="shared" si="5"/>
        <v>-0.005895084341813833</v>
      </c>
      <c r="M27" s="9">
        <f t="shared" si="6"/>
        <v>0.011790168683627667</v>
      </c>
    </row>
    <row r="28" spans="1:13" ht="11.25">
      <c r="A28" s="8" t="s">
        <v>76</v>
      </c>
      <c r="B28" s="19">
        <f t="shared" si="0"/>
        <v>1449</v>
      </c>
      <c r="C28" s="2">
        <f t="shared" si="2"/>
        <v>1436</v>
      </c>
      <c r="D28" s="10">
        <v>363</v>
      </c>
      <c r="E28" s="10">
        <v>1073</v>
      </c>
      <c r="F28" s="2">
        <f t="shared" si="1"/>
        <v>13</v>
      </c>
      <c r="G28" s="10">
        <v>3</v>
      </c>
      <c r="H28" s="10">
        <v>10</v>
      </c>
      <c r="I28" s="9">
        <f t="shared" si="3"/>
        <v>-0.3057022308683459</v>
      </c>
      <c r="J28" s="9">
        <f t="shared" si="4"/>
        <v>0.9036322141094634</v>
      </c>
      <c r="L28" s="9">
        <f t="shared" si="5"/>
        <v>-0.002526464717920214</v>
      </c>
      <c r="M28" s="9">
        <f t="shared" si="6"/>
        <v>0.008421549059734046</v>
      </c>
    </row>
    <row r="29" spans="1:13" ht="11.25">
      <c r="A29" s="8" t="s">
        <v>77</v>
      </c>
      <c r="B29" s="19">
        <f t="shared" si="0"/>
        <v>397</v>
      </c>
      <c r="C29" s="2">
        <f t="shared" si="2"/>
        <v>395</v>
      </c>
      <c r="D29" s="10">
        <v>73</v>
      </c>
      <c r="E29" s="10">
        <v>322</v>
      </c>
      <c r="F29" s="2">
        <f t="shared" si="1"/>
        <v>2</v>
      </c>
      <c r="G29" s="10">
        <v>0</v>
      </c>
      <c r="H29" s="10">
        <v>2</v>
      </c>
      <c r="I29" s="9">
        <f t="shared" si="3"/>
        <v>-0.06147730813605855</v>
      </c>
      <c r="J29" s="9">
        <f t="shared" si="4"/>
        <v>0.2711738797234363</v>
      </c>
      <c r="L29" s="9">
        <f t="shared" si="5"/>
        <v>0</v>
      </c>
      <c r="M29" s="9">
        <f t="shared" si="6"/>
        <v>0.0016843098119468094</v>
      </c>
    </row>
    <row r="30" spans="1:13" ht="11.25">
      <c r="A30" s="8" t="s">
        <v>78</v>
      </c>
      <c r="B30" s="19">
        <f t="shared" si="0"/>
        <v>81</v>
      </c>
      <c r="C30" s="2">
        <f t="shared" si="2"/>
        <v>79</v>
      </c>
      <c r="D30" s="1">
        <v>13</v>
      </c>
      <c r="E30" s="1">
        <v>66</v>
      </c>
      <c r="F30" s="2">
        <f t="shared" si="1"/>
        <v>2</v>
      </c>
      <c r="G30" s="10">
        <v>1</v>
      </c>
      <c r="H30" s="10">
        <v>1</v>
      </c>
      <c r="I30" s="9">
        <f t="shared" si="3"/>
        <v>-0.010948013777654262</v>
      </c>
      <c r="J30" s="9">
        <f t="shared" si="4"/>
        <v>0.05558222379424471</v>
      </c>
      <c r="L30" s="9">
        <f t="shared" si="5"/>
        <v>-0.0008421549059734047</v>
      </c>
      <c r="M30" s="9">
        <f t="shared" si="6"/>
        <v>0.0008421549059734047</v>
      </c>
    </row>
    <row r="31" spans="1:8" ht="11.25">
      <c r="A31" s="8" t="s">
        <v>88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7.275376232704244</v>
      </c>
      <c r="F67" s="9">
        <f>+E67*100/MM!E67</f>
        <v>55.35946997407916</v>
      </c>
    </row>
    <row r="68" spans="1:6" ht="11.25">
      <c r="A68" s="1" t="s">
        <v>45</v>
      </c>
      <c r="E68" s="9">
        <f>+(SUM(B10:B12)*100/B$8)</f>
        <v>11.653739588859976</v>
      </c>
      <c r="F68" s="9">
        <f>+E68*100/MM!E68</f>
        <v>85.19302564999781</v>
      </c>
    </row>
    <row r="69" spans="1:6" ht="11.25">
      <c r="A69" s="1" t="s">
        <v>46</v>
      </c>
      <c r="E69" s="9">
        <f>+(SUM(B23:B30)*100/B$8)</f>
        <v>24.11173711292455</v>
      </c>
      <c r="F69" s="9">
        <f>+E69*100/MM!E69</f>
        <v>119.46516554999151</v>
      </c>
    </row>
    <row r="70" spans="1:6" ht="11.25">
      <c r="A70" s="1" t="s">
        <v>47</v>
      </c>
      <c r="E70" s="9">
        <f>+(SUM(B26:B30)*100/B$8)</f>
        <v>8.297752288555957</v>
      </c>
      <c r="F70" s="9">
        <f>+E70*100/MM!E70</f>
        <v>119.77292800804183</v>
      </c>
    </row>
    <row r="71" spans="1:6" ht="11.25">
      <c r="A71" s="1" t="s">
        <v>48</v>
      </c>
      <c r="E71" s="9">
        <f>SUM(B10:B12)*100/SUM(B23:B30)</f>
        <v>48.33222730606685</v>
      </c>
      <c r="F71" s="9">
        <f>+E71*100/MM!E71</f>
        <v>71.31202242744797</v>
      </c>
    </row>
    <row r="72" spans="1:6" ht="11.25">
      <c r="A72" s="1" t="s">
        <v>49</v>
      </c>
      <c r="E72" s="9">
        <f>+B10*100/B11</f>
        <v>105.37261698440209</v>
      </c>
      <c r="F72" s="9">
        <f>+E72*100/MM!E72</f>
        <v>101.51096362094746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27</v>
      </c>
    </row>
    <row r="2" spans="1:7" ht="12" thickBot="1">
      <c r="A2" s="11" t="s">
        <v>79</v>
      </c>
      <c r="B2" s="11"/>
      <c r="G2" s="21" t="s">
        <v>87</v>
      </c>
    </row>
    <row r="3" spans="1:9" ht="11.25">
      <c r="A3" s="11" t="s">
        <v>89</v>
      </c>
      <c r="B3" s="11"/>
      <c r="I3" s="36" t="str">
        <f>"D"&amp;F1&amp;" "&amp;"01.01.2014"</f>
        <v>D04. SALAMANCA 01.01.2014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143598</v>
      </c>
      <c r="C8" s="2">
        <f>+D8+E8</f>
        <v>126602</v>
      </c>
      <c r="D8" s="2">
        <f>SUM(D10:D31)</f>
        <v>55844</v>
      </c>
      <c r="E8" s="2">
        <f>SUM(E10:E31)</f>
        <v>70758</v>
      </c>
      <c r="F8" s="2">
        <f>+G8+H8</f>
        <v>16996</v>
      </c>
      <c r="G8" s="2">
        <f>SUM(G10:G31)</f>
        <v>7109</v>
      </c>
      <c r="H8" s="2">
        <f>SUM(H10:H31)</f>
        <v>9887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5742</v>
      </c>
      <c r="C10" s="2">
        <f>+D10+E10</f>
        <v>5104</v>
      </c>
      <c r="D10" s="10">
        <v>2607</v>
      </c>
      <c r="E10" s="10">
        <v>2497</v>
      </c>
      <c r="F10" s="2">
        <f aca="true" t="shared" si="1" ref="F10:F31">+G10+H10</f>
        <v>638</v>
      </c>
      <c r="G10" s="10">
        <v>310</v>
      </c>
      <c r="H10" s="10">
        <v>328</v>
      </c>
      <c r="I10" s="9">
        <f>-D10/$B$8*100</f>
        <v>-1.815484895332804</v>
      </c>
      <c r="J10" s="9">
        <f>E10/$B$8*100</f>
        <v>1.738882157133108</v>
      </c>
      <c r="L10" s="9">
        <f>-G10/$B$8*100</f>
        <v>-0.21588044401732615</v>
      </c>
      <c r="M10" s="9">
        <f>H10/$B$8*100</f>
        <v>0.22841543754091284</v>
      </c>
    </row>
    <row r="11" spans="1:13" ht="11.25">
      <c r="A11" s="7" t="s">
        <v>6</v>
      </c>
      <c r="B11" s="19">
        <f t="shared" si="0"/>
        <v>5005</v>
      </c>
      <c r="C11" s="2">
        <f aca="true" t="shared" si="2" ref="C11:C31">+D11+E11</f>
        <v>4671</v>
      </c>
      <c r="D11" s="10">
        <v>2388</v>
      </c>
      <c r="E11" s="10">
        <v>2283</v>
      </c>
      <c r="F11" s="2">
        <f t="shared" si="1"/>
        <v>334</v>
      </c>
      <c r="G11" s="10">
        <v>186</v>
      </c>
      <c r="H11" s="10">
        <v>148</v>
      </c>
      <c r="I11" s="9">
        <f aca="true" t="shared" si="3" ref="I11:I30">-D11/$B$8*100</f>
        <v>-1.6629758074624994</v>
      </c>
      <c r="J11" s="9">
        <f aca="true" t="shared" si="4" ref="J11:J30">E11/$B$8*100</f>
        <v>1.589855011908244</v>
      </c>
      <c r="L11" s="9">
        <f aca="true" t="shared" si="5" ref="L11:L30">-G11/$B$8*100</f>
        <v>-0.1295282664103957</v>
      </c>
      <c r="M11" s="9">
        <f aca="true" t="shared" si="6" ref="M11:M30">H11/$B$8*100</f>
        <v>0.10306550230504603</v>
      </c>
    </row>
    <row r="12" spans="1:13" ht="11.25">
      <c r="A12" s="7" t="s">
        <v>7</v>
      </c>
      <c r="B12" s="19">
        <f t="shared" si="0"/>
        <v>4839</v>
      </c>
      <c r="C12" s="2">
        <f t="shared" si="2"/>
        <v>4519</v>
      </c>
      <c r="D12" s="10">
        <v>2243</v>
      </c>
      <c r="E12" s="10">
        <v>2276</v>
      </c>
      <c r="F12" s="2">
        <f t="shared" si="1"/>
        <v>320</v>
      </c>
      <c r="G12" s="10">
        <v>152</v>
      </c>
      <c r="H12" s="10">
        <v>168</v>
      </c>
      <c r="I12" s="9">
        <f t="shared" si="3"/>
        <v>-1.5619994707447178</v>
      </c>
      <c r="J12" s="9">
        <f t="shared" si="4"/>
        <v>1.584980292204627</v>
      </c>
      <c r="L12" s="9">
        <f t="shared" si="5"/>
        <v>-0.10585105642139862</v>
      </c>
      <c r="M12" s="9">
        <f t="shared" si="6"/>
        <v>0.11699327288680901</v>
      </c>
    </row>
    <row r="13" spans="1:13" ht="11.25">
      <c r="A13" s="7" t="s">
        <v>4</v>
      </c>
      <c r="B13" s="19">
        <f t="shared" si="0"/>
        <v>4864</v>
      </c>
      <c r="C13" s="2">
        <f t="shared" si="2"/>
        <v>4450</v>
      </c>
      <c r="D13" s="10">
        <v>2247</v>
      </c>
      <c r="E13" s="10">
        <v>2203</v>
      </c>
      <c r="F13" s="2">
        <f t="shared" si="1"/>
        <v>414</v>
      </c>
      <c r="G13" s="10">
        <v>220</v>
      </c>
      <c r="H13" s="10">
        <v>194</v>
      </c>
      <c r="I13" s="9">
        <f t="shared" si="3"/>
        <v>-1.5647850248610706</v>
      </c>
      <c r="J13" s="9">
        <f t="shared" si="4"/>
        <v>1.534143929581192</v>
      </c>
      <c r="L13" s="9">
        <f t="shared" si="5"/>
        <v>-0.15320547639939275</v>
      </c>
      <c r="M13" s="9">
        <f t="shared" si="6"/>
        <v>0.13509937464310087</v>
      </c>
    </row>
    <row r="14" spans="1:13" ht="11.25">
      <c r="A14" s="7" t="s">
        <v>8</v>
      </c>
      <c r="B14" s="19">
        <f t="shared" si="0"/>
        <v>6512</v>
      </c>
      <c r="C14" s="2">
        <f t="shared" si="2"/>
        <v>5193</v>
      </c>
      <c r="D14" s="10">
        <v>2610</v>
      </c>
      <c r="E14" s="10">
        <v>2583</v>
      </c>
      <c r="F14" s="2">
        <f t="shared" si="1"/>
        <v>1319</v>
      </c>
      <c r="G14" s="10">
        <v>523</v>
      </c>
      <c r="H14" s="10">
        <v>796</v>
      </c>
      <c r="I14" s="9">
        <f t="shared" si="3"/>
        <v>-1.8175740609200686</v>
      </c>
      <c r="J14" s="9">
        <f t="shared" si="4"/>
        <v>1.7987715706346885</v>
      </c>
      <c r="L14" s="9">
        <f t="shared" si="5"/>
        <v>-0.36421120071310187</v>
      </c>
      <c r="M14" s="9">
        <f t="shared" si="6"/>
        <v>0.5543252691541666</v>
      </c>
    </row>
    <row r="15" spans="1:13" ht="11.25">
      <c r="A15" s="7" t="s">
        <v>9</v>
      </c>
      <c r="B15" s="19">
        <f t="shared" si="0"/>
        <v>10281</v>
      </c>
      <c r="C15" s="2">
        <f t="shared" si="2"/>
        <v>7329</v>
      </c>
      <c r="D15" s="10">
        <v>3483</v>
      </c>
      <c r="E15" s="10">
        <v>3846</v>
      </c>
      <c r="F15" s="2">
        <f t="shared" si="1"/>
        <v>2952</v>
      </c>
      <c r="G15" s="10">
        <v>1137</v>
      </c>
      <c r="H15" s="10">
        <v>1815</v>
      </c>
      <c r="I15" s="9">
        <f t="shared" si="3"/>
        <v>-2.425521246814023</v>
      </c>
      <c r="J15" s="9">
        <f t="shared" si="4"/>
        <v>2.6783102828730208</v>
      </c>
      <c r="L15" s="9">
        <f t="shared" si="5"/>
        <v>-0.7917937575732251</v>
      </c>
      <c r="M15" s="9">
        <f t="shared" si="6"/>
        <v>1.2639451802949901</v>
      </c>
    </row>
    <row r="16" spans="1:13" ht="11.25">
      <c r="A16" s="7" t="s">
        <v>10</v>
      </c>
      <c r="B16" s="19">
        <f t="shared" si="0"/>
        <v>12035</v>
      </c>
      <c r="C16" s="2">
        <f t="shared" si="2"/>
        <v>8895</v>
      </c>
      <c r="D16" s="10">
        <v>4279</v>
      </c>
      <c r="E16" s="10">
        <v>4616</v>
      </c>
      <c r="F16" s="2">
        <f t="shared" si="1"/>
        <v>3140</v>
      </c>
      <c r="G16" s="10">
        <v>1358</v>
      </c>
      <c r="H16" s="10">
        <v>1782</v>
      </c>
      <c r="I16" s="9">
        <f t="shared" si="3"/>
        <v>-2.979846515968189</v>
      </c>
      <c r="J16" s="9">
        <f t="shared" si="4"/>
        <v>3.214529450270895</v>
      </c>
      <c r="L16" s="9">
        <f t="shared" si="5"/>
        <v>-0.9456956225017061</v>
      </c>
      <c r="M16" s="9">
        <f t="shared" si="6"/>
        <v>1.2409643588350812</v>
      </c>
    </row>
    <row r="17" spans="1:13" ht="11.25">
      <c r="A17" s="7" t="s">
        <v>11</v>
      </c>
      <c r="B17" s="19">
        <f t="shared" si="0"/>
        <v>11504</v>
      </c>
      <c r="C17" s="2">
        <f t="shared" si="2"/>
        <v>9294</v>
      </c>
      <c r="D17" s="10">
        <v>4491</v>
      </c>
      <c r="E17" s="10">
        <v>4803</v>
      </c>
      <c r="F17" s="2">
        <f t="shared" si="1"/>
        <v>2210</v>
      </c>
      <c r="G17" s="10">
        <v>977</v>
      </c>
      <c r="H17" s="10">
        <v>1233</v>
      </c>
      <c r="I17" s="9">
        <f t="shared" si="3"/>
        <v>-3.1274808841348762</v>
      </c>
      <c r="J17" s="9">
        <f t="shared" si="4"/>
        <v>3.344754105210379</v>
      </c>
      <c r="L17" s="9">
        <f t="shared" si="5"/>
        <v>-0.6803715929191214</v>
      </c>
      <c r="M17" s="9">
        <f t="shared" si="6"/>
        <v>0.8586470563656875</v>
      </c>
    </row>
    <row r="18" spans="1:13" ht="11.25">
      <c r="A18" s="7" t="s">
        <v>12</v>
      </c>
      <c r="B18" s="19">
        <f t="shared" si="0"/>
        <v>10170</v>
      </c>
      <c r="C18" s="2">
        <f t="shared" si="2"/>
        <v>8622</v>
      </c>
      <c r="D18" s="10">
        <v>4079</v>
      </c>
      <c r="E18" s="10">
        <v>4543</v>
      </c>
      <c r="F18" s="2">
        <f t="shared" si="1"/>
        <v>1548</v>
      </c>
      <c r="G18" s="10">
        <v>661</v>
      </c>
      <c r="H18" s="10">
        <v>887</v>
      </c>
      <c r="I18" s="9">
        <f t="shared" si="3"/>
        <v>-2.840568810150559</v>
      </c>
      <c r="J18" s="9">
        <f t="shared" si="4"/>
        <v>3.1636930876474603</v>
      </c>
      <c r="L18" s="9">
        <f t="shared" si="5"/>
        <v>-0.4603128177272664</v>
      </c>
      <c r="M18" s="9">
        <f t="shared" si="6"/>
        <v>0.6176966253011881</v>
      </c>
    </row>
    <row r="19" spans="1:13" ht="11.25">
      <c r="A19" s="7" t="s">
        <v>13</v>
      </c>
      <c r="B19" s="19">
        <f t="shared" si="0"/>
        <v>10361</v>
      </c>
      <c r="C19" s="2">
        <f t="shared" si="2"/>
        <v>9086</v>
      </c>
      <c r="D19" s="10">
        <v>4156</v>
      </c>
      <c r="E19" s="10">
        <v>4930</v>
      </c>
      <c r="F19" s="2">
        <f t="shared" si="1"/>
        <v>1275</v>
      </c>
      <c r="G19" s="10">
        <v>499</v>
      </c>
      <c r="H19" s="10">
        <v>776</v>
      </c>
      <c r="I19" s="9">
        <f t="shared" si="3"/>
        <v>-2.8941907268903466</v>
      </c>
      <c r="J19" s="9">
        <f t="shared" si="4"/>
        <v>3.433195448404574</v>
      </c>
      <c r="L19" s="9">
        <f t="shared" si="5"/>
        <v>-0.3474978760149863</v>
      </c>
      <c r="M19" s="9">
        <f t="shared" si="6"/>
        <v>0.5403974985724035</v>
      </c>
    </row>
    <row r="20" spans="1:13" ht="11.25">
      <c r="A20" s="7" t="s">
        <v>14</v>
      </c>
      <c r="B20" s="19">
        <f t="shared" si="0"/>
        <v>10047</v>
      </c>
      <c r="C20" s="2">
        <f t="shared" si="2"/>
        <v>9101</v>
      </c>
      <c r="D20" s="10">
        <v>4055</v>
      </c>
      <c r="E20" s="10">
        <v>5046</v>
      </c>
      <c r="F20" s="2">
        <f t="shared" si="1"/>
        <v>946</v>
      </c>
      <c r="G20" s="10">
        <v>349</v>
      </c>
      <c r="H20" s="10">
        <v>597</v>
      </c>
      <c r="I20" s="9">
        <f t="shared" si="3"/>
        <v>-2.8238554854524436</v>
      </c>
      <c r="J20" s="9">
        <f t="shared" si="4"/>
        <v>3.513976517778799</v>
      </c>
      <c r="L20" s="9">
        <f t="shared" si="5"/>
        <v>-0.24303959665176395</v>
      </c>
      <c r="M20" s="9">
        <f t="shared" si="6"/>
        <v>0.41574395186562485</v>
      </c>
    </row>
    <row r="21" spans="1:13" ht="11.25">
      <c r="A21" s="7" t="s">
        <v>15</v>
      </c>
      <c r="B21" s="19">
        <f t="shared" si="0"/>
        <v>9519</v>
      </c>
      <c r="C21" s="2">
        <f t="shared" si="2"/>
        <v>8836</v>
      </c>
      <c r="D21" s="10">
        <v>3851</v>
      </c>
      <c r="E21" s="10">
        <v>4985</v>
      </c>
      <c r="F21" s="2">
        <f t="shared" si="1"/>
        <v>683</v>
      </c>
      <c r="G21" s="10">
        <v>236</v>
      </c>
      <c r="H21" s="10">
        <v>447</v>
      </c>
      <c r="I21" s="9">
        <f t="shared" si="3"/>
        <v>-2.6817922255184614</v>
      </c>
      <c r="J21" s="9">
        <f t="shared" si="4"/>
        <v>3.471496817504422</v>
      </c>
      <c r="L21" s="9">
        <f t="shared" si="5"/>
        <v>-0.16434769286480314</v>
      </c>
      <c r="M21" s="9">
        <f t="shared" si="6"/>
        <v>0.3112856725024025</v>
      </c>
    </row>
    <row r="22" spans="1:13" ht="11.25">
      <c r="A22" s="7" t="s">
        <v>16</v>
      </c>
      <c r="B22" s="19">
        <f t="shared" si="0"/>
        <v>8603</v>
      </c>
      <c r="C22" s="2">
        <f t="shared" si="2"/>
        <v>8156</v>
      </c>
      <c r="D22" s="10">
        <v>3447</v>
      </c>
      <c r="E22" s="10">
        <v>4709</v>
      </c>
      <c r="F22" s="2">
        <f t="shared" si="1"/>
        <v>447</v>
      </c>
      <c r="G22" s="10">
        <v>164</v>
      </c>
      <c r="H22" s="10">
        <v>283</v>
      </c>
      <c r="I22" s="9">
        <f t="shared" si="3"/>
        <v>-2.400451259766849</v>
      </c>
      <c r="J22" s="9">
        <f t="shared" si="4"/>
        <v>3.279293583476093</v>
      </c>
      <c r="L22" s="9">
        <f t="shared" si="5"/>
        <v>-0.11420771877045642</v>
      </c>
      <c r="M22" s="9">
        <f t="shared" si="6"/>
        <v>0.19707795373194611</v>
      </c>
    </row>
    <row r="23" spans="1:13" ht="11.25">
      <c r="A23" s="7" t="s">
        <v>17</v>
      </c>
      <c r="B23" s="19">
        <f t="shared" si="0"/>
        <v>8034</v>
      </c>
      <c r="C23" s="2">
        <f t="shared" si="2"/>
        <v>7732</v>
      </c>
      <c r="D23" s="10">
        <v>3231</v>
      </c>
      <c r="E23" s="10">
        <v>4501</v>
      </c>
      <c r="F23" s="2">
        <f t="shared" si="1"/>
        <v>302</v>
      </c>
      <c r="G23" s="10">
        <v>127</v>
      </c>
      <c r="H23" s="10">
        <v>175</v>
      </c>
      <c r="I23" s="9">
        <f t="shared" si="3"/>
        <v>-2.250031337483809</v>
      </c>
      <c r="J23" s="9">
        <f t="shared" si="4"/>
        <v>3.134444769425758</v>
      </c>
      <c r="L23" s="9">
        <f t="shared" si="5"/>
        <v>-0.0884413431941949</v>
      </c>
      <c r="M23" s="9">
        <f t="shared" si="6"/>
        <v>0.12186799259042605</v>
      </c>
    </row>
    <row r="24" spans="1:13" ht="11.25">
      <c r="A24" s="7" t="s">
        <v>18</v>
      </c>
      <c r="B24" s="19">
        <f t="shared" si="0"/>
        <v>6766</v>
      </c>
      <c r="C24" s="2">
        <f t="shared" si="2"/>
        <v>6576</v>
      </c>
      <c r="D24" s="10">
        <v>2574</v>
      </c>
      <c r="E24" s="10">
        <v>4002</v>
      </c>
      <c r="F24" s="2">
        <f t="shared" si="1"/>
        <v>190</v>
      </c>
      <c r="G24" s="10">
        <v>84</v>
      </c>
      <c r="H24" s="10">
        <v>106</v>
      </c>
      <c r="I24" s="9">
        <f t="shared" si="3"/>
        <v>-1.7925040738728952</v>
      </c>
      <c r="J24" s="9">
        <f t="shared" si="4"/>
        <v>2.7869468934107715</v>
      </c>
      <c r="L24" s="9">
        <f t="shared" si="5"/>
        <v>-0.058496636443404505</v>
      </c>
      <c r="M24" s="9">
        <f t="shared" si="6"/>
        <v>0.07381718408334377</v>
      </c>
    </row>
    <row r="25" spans="1:13" ht="11.25">
      <c r="A25" s="8" t="s">
        <v>19</v>
      </c>
      <c r="B25" s="19">
        <f t="shared" si="0"/>
        <v>6186</v>
      </c>
      <c r="C25" s="2">
        <f t="shared" si="2"/>
        <v>6063</v>
      </c>
      <c r="D25" s="10">
        <v>2162</v>
      </c>
      <c r="E25" s="10">
        <v>3901</v>
      </c>
      <c r="F25" s="2">
        <f t="shared" si="1"/>
        <v>123</v>
      </c>
      <c r="G25" s="10">
        <v>63</v>
      </c>
      <c r="H25" s="10">
        <v>60</v>
      </c>
      <c r="I25" s="9">
        <f t="shared" si="3"/>
        <v>-1.5055919998885778</v>
      </c>
      <c r="J25" s="9">
        <f t="shared" si="4"/>
        <v>2.716611651972869</v>
      </c>
      <c r="L25" s="9">
        <f t="shared" si="5"/>
        <v>-0.04387247733255338</v>
      </c>
      <c r="M25" s="9">
        <f t="shared" si="6"/>
        <v>0.04178331174528893</v>
      </c>
    </row>
    <row r="26" spans="1:13" ht="11.25">
      <c r="A26" s="8" t="s">
        <v>20</v>
      </c>
      <c r="B26" s="19">
        <f t="shared" si="0"/>
        <v>6113</v>
      </c>
      <c r="C26" s="2">
        <f t="shared" si="2"/>
        <v>6039</v>
      </c>
      <c r="D26" s="10">
        <v>2034</v>
      </c>
      <c r="E26" s="10">
        <v>4005</v>
      </c>
      <c r="F26" s="2">
        <f t="shared" si="1"/>
        <v>74</v>
      </c>
      <c r="G26" s="10">
        <v>36</v>
      </c>
      <c r="H26" s="10">
        <v>38</v>
      </c>
      <c r="I26" s="9">
        <f t="shared" si="3"/>
        <v>-1.4164542681652947</v>
      </c>
      <c r="J26" s="9">
        <f t="shared" si="4"/>
        <v>2.789036058998036</v>
      </c>
      <c r="L26" s="9">
        <f t="shared" si="5"/>
        <v>-0.02506998704717336</v>
      </c>
      <c r="M26" s="9">
        <f t="shared" si="6"/>
        <v>0.026462764105349656</v>
      </c>
    </row>
    <row r="27" spans="1:13" ht="11.25">
      <c r="A27" s="8" t="s">
        <v>75</v>
      </c>
      <c r="B27" s="19">
        <f t="shared" si="0"/>
        <v>4204</v>
      </c>
      <c r="C27" s="2">
        <f t="shared" si="2"/>
        <v>4160</v>
      </c>
      <c r="D27" s="10">
        <v>1259</v>
      </c>
      <c r="E27" s="10">
        <v>2901</v>
      </c>
      <c r="F27" s="2">
        <f t="shared" si="1"/>
        <v>44</v>
      </c>
      <c r="G27" s="10">
        <v>17</v>
      </c>
      <c r="H27" s="10">
        <v>27</v>
      </c>
      <c r="I27" s="9">
        <f t="shared" si="3"/>
        <v>-0.8767531581219795</v>
      </c>
      <c r="J27" s="9">
        <f t="shared" si="4"/>
        <v>2.02022312288472</v>
      </c>
      <c r="L27" s="9">
        <f t="shared" si="5"/>
        <v>-0.011838604994498531</v>
      </c>
      <c r="M27" s="9">
        <f t="shared" si="6"/>
        <v>0.01880249028538002</v>
      </c>
    </row>
    <row r="28" spans="1:13" ht="11.25">
      <c r="A28" s="8" t="s">
        <v>76</v>
      </c>
      <c r="B28" s="19">
        <f t="shared" si="0"/>
        <v>2091</v>
      </c>
      <c r="C28" s="2">
        <f t="shared" si="2"/>
        <v>2064</v>
      </c>
      <c r="D28" s="10">
        <v>514</v>
      </c>
      <c r="E28" s="10">
        <v>1550</v>
      </c>
      <c r="F28" s="2">
        <f t="shared" si="1"/>
        <v>27</v>
      </c>
      <c r="G28" s="10">
        <v>8</v>
      </c>
      <c r="H28" s="10">
        <v>19</v>
      </c>
      <c r="I28" s="9">
        <f t="shared" si="3"/>
        <v>-0.3579437039513085</v>
      </c>
      <c r="J28" s="9">
        <f t="shared" si="4"/>
        <v>1.0794022200866307</v>
      </c>
      <c r="L28" s="9">
        <f t="shared" si="5"/>
        <v>-0.005571108232705191</v>
      </c>
      <c r="M28" s="9">
        <f t="shared" si="6"/>
        <v>0.013231382052674828</v>
      </c>
    </row>
    <row r="29" spans="1:13" ht="11.25">
      <c r="A29" s="8" t="s">
        <v>77</v>
      </c>
      <c r="B29" s="19">
        <f t="shared" si="0"/>
        <v>598</v>
      </c>
      <c r="C29" s="2">
        <f t="shared" si="2"/>
        <v>594</v>
      </c>
      <c r="D29" s="10">
        <v>117</v>
      </c>
      <c r="E29" s="10">
        <v>477</v>
      </c>
      <c r="F29" s="2">
        <f t="shared" si="1"/>
        <v>4</v>
      </c>
      <c r="G29" s="10">
        <v>1</v>
      </c>
      <c r="H29" s="10">
        <v>3</v>
      </c>
      <c r="I29" s="9">
        <f t="shared" si="3"/>
        <v>-0.08147745790331341</v>
      </c>
      <c r="J29" s="9">
        <f t="shared" si="4"/>
        <v>0.33217732837504704</v>
      </c>
      <c r="L29" s="9">
        <f t="shared" si="5"/>
        <v>-0.0006963885290881489</v>
      </c>
      <c r="M29" s="9">
        <f t="shared" si="6"/>
        <v>0.0020891655872644463</v>
      </c>
    </row>
    <row r="30" spans="1:13" ht="11.25">
      <c r="A30" s="8" t="s">
        <v>78</v>
      </c>
      <c r="B30" s="19">
        <f t="shared" si="0"/>
        <v>123</v>
      </c>
      <c r="C30" s="2">
        <f t="shared" si="2"/>
        <v>117</v>
      </c>
      <c r="D30" s="1">
        <v>17</v>
      </c>
      <c r="E30" s="1">
        <v>100</v>
      </c>
      <c r="F30" s="2">
        <f t="shared" si="1"/>
        <v>6</v>
      </c>
      <c r="G30" s="10">
        <v>1</v>
      </c>
      <c r="H30" s="10">
        <v>5</v>
      </c>
      <c r="I30" s="9">
        <f t="shared" si="3"/>
        <v>-0.011838604994498531</v>
      </c>
      <c r="J30" s="9">
        <f t="shared" si="4"/>
        <v>0.06963885290881489</v>
      </c>
      <c r="L30" s="9">
        <f t="shared" si="5"/>
        <v>-0.0006963885290881489</v>
      </c>
      <c r="M30" s="9">
        <f t="shared" si="6"/>
        <v>0.0034819426454407447</v>
      </c>
    </row>
    <row r="31" spans="1:8" ht="11.25">
      <c r="A31" s="8" t="s">
        <v>88</v>
      </c>
      <c r="B31" s="19">
        <f t="shared" si="0"/>
        <v>1</v>
      </c>
      <c r="C31" s="2">
        <f t="shared" si="2"/>
        <v>1</v>
      </c>
      <c r="D31" s="1">
        <v>0</v>
      </c>
      <c r="E31" s="1">
        <v>1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11.835819440382178</v>
      </c>
      <c r="F67" s="9">
        <f>+E67*100/MM!E67</f>
        <v>90.06059205338356</v>
      </c>
    </row>
    <row r="68" spans="1:6" ht="11.25">
      <c r="A68" s="1" t="s">
        <v>45</v>
      </c>
      <c r="E68" s="9">
        <f>+(SUM(B10:B12)*100/B$8)</f>
        <v>10.853911614367888</v>
      </c>
      <c r="F68" s="9">
        <f>+E68*100/MM!E68</f>
        <v>79.34599563641949</v>
      </c>
    </row>
    <row r="69" spans="1:6" ht="11.25">
      <c r="A69" s="1" t="s">
        <v>46</v>
      </c>
      <c r="E69" s="9">
        <f>+(SUM(B23:B30)*100/B$8)</f>
        <v>23.7572946698422</v>
      </c>
      <c r="F69" s="9">
        <f>+E69*100/MM!E69</f>
        <v>117.70902807460077</v>
      </c>
    </row>
    <row r="70" spans="1:6" ht="11.25">
      <c r="A70" s="1" t="s">
        <v>47</v>
      </c>
      <c r="E70" s="9">
        <f>+(SUM(B26:B30)*100/B$8)</f>
        <v>9.142884998398307</v>
      </c>
      <c r="F70" s="9">
        <f>+E70*100/MM!E70</f>
        <v>131.9718965591752</v>
      </c>
    </row>
    <row r="71" spans="1:6" ht="11.25">
      <c r="A71" s="1" t="s">
        <v>48</v>
      </c>
      <c r="E71" s="9">
        <f>SUM(B10:B12)*100/SUM(B23:B30)</f>
        <v>45.686648102007915</v>
      </c>
      <c r="F71" s="9">
        <f>+E71*100/MM!E71</f>
        <v>67.40858958255279</v>
      </c>
    </row>
    <row r="72" spans="1:6" ht="11.25">
      <c r="A72" s="1" t="s">
        <v>49</v>
      </c>
      <c r="E72" s="9">
        <f>+B10*100/B11</f>
        <v>114.72527472527473</v>
      </c>
      <c r="F72" s="9">
        <f>+E72*100/MM!E72</f>
        <v>110.52086891573036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28</v>
      </c>
    </row>
    <row r="2" spans="1:7" ht="12" thickBot="1">
      <c r="A2" s="11" t="s">
        <v>79</v>
      </c>
      <c r="B2" s="11"/>
      <c r="G2" s="21" t="s">
        <v>87</v>
      </c>
    </row>
    <row r="3" spans="1:9" ht="11.25">
      <c r="A3" s="11" t="s">
        <v>89</v>
      </c>
      <c r="B3" s="11"/>
      <c r="I3" s="36" t="str">
        <f>"D"&amp;F1&amp;" "&amp;"01.01.2014"</f>
        <v>D05. CHAMARTÍN 01.01.2014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142684</v>
      </c>
      <c r="C8" s="2">
        <f>+D8+E8</f>
        <v>129089</v>
      </c>
      <c r="D8" s="2">
        <f>SUM(D10:D31)</f>
        <v>58555</v>
      </c>
      <c r="E8" s="2">
        <f>SUM(E10:E31)</f>
        <v>70534</v>
      </c>
      <c r="F8" s="2">
        <f>+G8+H8</f>
        <v>13595</v>
      </c>
      <c r="G8" s="2">
        <f>SUM(G10:G31)</f>
        <v>5385</v>
      </c>
      <c r="H8" s="2">
        <f>SUM(H10:H31)</f>
        <v>8210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6630</v>
      </c>
      <c r="C10" s="2">
        <f>+D10+E10</f>
        <v>6098</v>
      </c>
      <c r="D10" s="10">
        <v>3050</v>
      </c>
      <c r="E10" s="10">
        <v>3048</v>
      </c>
      <c r="F10" s="2">
        <f aca="true" t="shared" si="1" ref="F10:F31">+G10+H10</f>
        <v>532</v>
      </c>
      <c r="G10" s="10">
        <v>269</v>
      </c>
      <c r="H10" s="10">
        <v>263</v>
      </c>
      <c r="I10" s="9">
        <f>-D10/$B$8*100</f>
        <v>-2.1375907600011215</v>
      </c>
      <c r="J10" s="9">
        <f>E10/$B$8*100</f>
        <v>2.136189061142104</v>
      </c>
      <c r="L10" s="9">
        <f>-G10/$B$8*100</f>
        <v>-0.18852849653780382</v>
      </c>
      <c r="M10" s="9">
        <f>H10/$B$8*100</f>
        <v>0.18432339996075242</v>
      </c>
    </row>
    <row r="11" spans="1:13" ht="11.25">
      <c r="A11" s="7" t="s">
        <v>6</v>
      </c>
      <c r="B11" s="19">
        <f t="shared" si="0"/>
        <v>6028</v>
      </c>
      <c r="C11" s="2">
        <f aca="true" t="shared" si="2" ref="C11:C31">+D11+E11</f>
        <v>5691</v>
      </c>
      <c r="D11" s="10">
        <v>2914</v>
      </c>
      <c r="E11" s="10">
        <v>2777</v>
      </c>
      <c r="F11" s="2">
        <f t="shared" si="1"/>
        <v>337</v>
      </c>
      <c r="G11" s="10">
        <v>167</v>
      </c>
      <c r="H11" s="10">
        <v>170</v>
      </c>
      <c r="I11" s="9">
        <f aca="true" t="shared" si="3" ref="I11:I30">-D11/$B$8*100</f>
        <v>-2.0422752375879565</v>
      </c>
      <c r="J11" s="9">
        <f aca="true" t="shared" si="4" ref="J11:J30">E11/$B$8*100</f>
        <v>1.946258865745283</v>
      </c>
      <c r="L11" s="9">
        <f aca="true" t="shared" si="5" ref="L11:L30">-G11/$B$8*100</f>
        <v>-0.11704185472793024</v>
      </c>
      <c r="M11" s="9">
        <f aca="true" t="shared" si="6" ref="M11:M30">H11/$B$8*100</f>
        <v>0.11914440301645594</v>
      </c>
    </row>
    <row r="12" spans="1:13" ht="11.25">
      <c r="A12" s="7" t="s">
        <v>7</v>
      </c>
      <c r="B12" s="19">
        <f t="shared" si="0"/>
        <v>5568</v>
      </c>
      <c r="C12" s="2">
        <f t="shared" si="2"/>
        <v>5243</v>
      </c>
      <c r="D12" s="10">
        <v>2628</v>
      </c>
      <c r="E12" s="10">
        <v>2615</v>
      </c>
      <c r="F12" s="2">
        <f t="shared" si="1"/>
        <v>325</v>
      </c>
      <c r="G12" s="10">
        <v>150</v>
      </c>
      <c r="H12" s="10">
        <v>175</v>
      </c>
      <c r="I12" s="9">
        <f t="shared" si="3"/>
        <v>-1.8418323007485071</v>
      </c>
      <c r="J12" s="9">
        <f t="shared" si="4"/>
        <v>1.8327212581648957</v>
      </c>
      <c r="L12" s="9">
        <f t="shared" si="5"/>
        <v>-0.10512741442628465</v>
      </c>
      <c r="M12" s="9">
        <f t="shared" si="6"/>
        <v>0.12264865016399877</v>
      </c>
    </row>
    <row r="13" spans="1:13" ht="11.25">
      <c r="A13" s="7" t="s">
        <v>4</v>
      </c>
      <c r="B13" s="19">
        <f t="shared" si="0"/>
        <v>5693</v>
      </c>
      <c r="C13" s="2">
        <f t="shared" si="2"/>
        <v>5304</v>
      </c>
      <c r="D13" s="10">
        <v>2731</v>
      </c>
      <c r="E13" s="10">
        <v>2573</v>
      </c>
      <c r="F13" s="2">
        <f t="shared" si="1"/>
        <v>389</v>
      </c>
      <c r="G13" s="10">
        <v>194</v>
      </c>
      <c r="H13" s="10">
        <v>195</v>
      </c>
      <c r="I13" s="9">
        <f t="shared" si="3"/>
        <v>-1.9140197919878892</v>
      </c>
      <c r="J13" s="9">
        <f t="shared" si="4"/>
        <v>1.8032855821255362</v>
      </c>
      <c r="L13" s="9">
        <f t="shared" si="5"/>
        <v>-0.1359647893246615</v>
      </c>
      <c r="M13" s="9">
        <f t="shared" si="6"/>
        <v>0.13666563875417004</v>
      </c>
    </row>
    <row r="14" spans="1:13" ht="11.25">
      <c r="A14" s="7" t="s">
        <v>8</v>
      </c>
      <c r="B14" s="19">
        <f t="shared" si="0"/>
        <v>6496</v>
      </c>
      <c r="C14" s="2">
        <f t="shared" si="2"/>
        <v>5735</v>
      </c>
      <c r="D14" s="10">
        <v>2973</v>
      </c>
      <c r="E14" s="10">
        <v>2762</v>
      </c>
      <c r="F14" s="2">
        <f t="shared" si="1"/>
        <v>761</v>
      </c>
      <c r="G14" s="10">
        <v>291</v>
      </c>
      <c r="H14" s="10">
        <v>470</v>
      </c>
      <c r="I14" s="9">
        <f t="shared" si="3"/>
        <v>-2.0836253539289618</v>
      </c>
      <c r="J14" s="9">
        <f t="shared" si="4"/>
        <v>1.935746124302655</v>
      </c>
      <c r="L14" s="9">
        <f t="shared" si="5"/>
        <v>-0.20394718398699224</v>
      </c>
      <c r="M14" s="9">
        <f t="shared" si="6"/>
        <v>0.32939923186902526</v>
      </c>
    </row>
    <row r="15" spans="1:13" ht="11.25">
      <c r="A15" s="7" t="s">
        <v>9</v>
      </c>
      <c r="B15" s="19">
        <f t="shared" si="0"/>
        <v>8986</v>
      </c>
      <c r="C15" s="2">
        <f t="shared" si="2"/>
        <v>7166</v>
      </c>
      <c r="D15" s="10">
        <v>3578</v>
      </c>
      <c r="E15" s="10">
        <v>3588</v>
      </c>
      <c r="F15" s="2">
        <f t="shared" si="1"/>
        <v>1820</v>
      </c>
      <c r="G15" s="10">
        <v>649</v>
      </c>
      <c r="H15" s="10">
        <v>1171</v>
      </c>
      <c r="I15" s="9">
        <f t="shared" si="3"/>
        <v>-2.5076392587816434</v>
      </c>
      <c r="J15" s="9">
        <f t="shared" si="4"/>
        <v>2.514647753076729</v>
      </c>
      <c r="L15" s="9">
        <f t="shared" si="5"/>
        <v>-0.4548512797510583</v>
      </c>
      <c r="M15" s="9">
        <f t="shared" si="6"/>
        <v>0.8206946819545289</v>
      </c>
    </row>
    <row r="16" spans="1:13" ht="11.25">
      <c r="A16" s="7" t="s">
        <v>10</v>
      </c>
      <c r="B16" s="19">
        <f t="shared" si="0"/>
        <v>11009</v>
      </c>
      <c r="C16" s="2">
        <f t="shared" si="2"/>
        <v>8711</v>
      </c>
      <c r="D16" s="10">
        <v>4344</v>
      </c>
      <c r="E16" s="10">
        <v>4367</v>
      </c>
      <c r="F16" s="2">
        <f t="shared" si="1"/>
        <v>2298</v>
      </c>
      <c r="G16" s="10">
        <v>869</v>
      </c>
      <c r="H16" s="10">
        <v>1429</v>
      </c>
      <c r="I16" s="9">
        <f t="shared" si="3"/>
        <v>-3.0444899217852037</v>
      </c>
      <c r="J16" s="9">
        <f t="shared" si="4"/>
        <v>3.0606094586639006</v>
      </c>
      <c r="L16" s="9">
        <f t="shared" si="5"/>
        <v>-0.6090381542429424</v>
      </c>
      <c r="M16" s="9">
        <f t="shared" si="6"/>
        <v>1.0015138347677386</v>
      </c>
    </row>
    <row r="17" spans="1:13" ht="11.25">
      <c r="A17" s="7" t="s">
        <v>11</v>
      </c>
      <c r="B17" s="19">
        <f t="shared" si="0"/>
        <v>11354</v>
      </c>
      <c r="C17" s="2">
        <f t="shared" si="2"/>
        <v>9497</v>
      </c>
      <c r="D17" s="10">
        <v>4634</v>
      </c>
      <c r="E17" s="10">
        <v>4863</v>
      </c>
      <c r="F17" s="2">
        <f t="shared" si="1"/>
        <v>1857</v>
      </c>
      <c r="G17" s="10">
        <v>757</v>
      </c>
      <c r="H17" s="10">
        <v>1100</v>
      </c>
      <c r="I17" s="9">
        <f t="shared" si="3"/>
        <v>-3.2477362563426873</v>
      </c>
      <c r="J17" s="9">
        <f t="shared" si="4"/>
        <v>3.4082307757001487</v>
      </c>
      <c r="L17" s="9">
        <f t="shared" si="5"/>
        <v>-0.5305430181379832</v>
      </c>
      <c r="M17" s="9">
        <f t="shared" si="6"/>
        <v>0.7709343724594208</v>
      </c>
    </row>
    <row r="18" spans="1:13" ht="11.25">
      <c r="A18" s="7" t="s">
        <v>12</v>
      </c>
      <c r="B18" s="19">
        <f t="shared" si="0"/>
        <v>10760</v>
      </c>
      <c r="C18" s="2">
        <f t="shared" si="2"/>
        <v>9295</v>
      </c>
      <c r="D18" s="10">
        <v>4383</v>
      </c>
      <c r="E18" s="10">
        <v>4912</v>
      </c>
      <c r="F18" s="2">
        <f t="shared" si="1"/>
        <v>1465</v>
      </c>
      <c r="G18" s="10">
        <v>590</v>
      </c>
      <c r="H18" s="10">
        <v>875</v>
      </c>
      <c r="I18" s="9">
        <f t="shared" si="3"/>
        <v>-3.0718230495360377</v>
      </c>
      <c r="J18" s="9">
        <f t="shared" si="4"/>
        <v>3.442572397746068</v>
      </c>
      <c r="L18" s="9">
        <f t="shared" si="5"/>
        <v>-0.413501163410053</v>
      </c>
      <c r="M18" s="9">
        <f t="shared" si="6"/>
        <v>0.6132432508199938</v>
      </c>
    </row>
    <row r="19" spans="1:13" ht="11.25">
      <c r="A19" s="7" t="s">
        <v>13</v>
      </c>
      <c r="B19" s="19">
        <f t="shared" si="0"/>
        <v>10244</v>
      </c>
      <c r="C19" s="2">
        <f t="shared" si="2"/>
        <v>9069</v>
      </c>
      <c r="D19" s="10">
        <v>4196</v>
      </c>
      <c r="E19" s="10">
        <v>4873</v>
      </c>
      <c r="F19" s="2">
        <f t="shared" si="1"/>
        <v>1175</v>
      </c>
      <c r="G19" s="10">
        <v>461</v>
      </c>
      <c r="H19" s="10">
        <v>714</v>
      </c>
      <c r="I19" s="9">
        <f t="shared" si="3"/>
        <v>-2.940764206217936</v>
      </c>
      <c r="J19" s="9">
        <f t="shared" si="4"/>
        <v>3.4152392699952343</v>
      </c>
      <c r="L19" s="9">
        <f t="shared" si="5"/>
        <v>-0.3230915870034482</v>
      </c>
      <c r="M19" s="9">
        <f t="shared" si="6"/>
        <v>0.500406492669115</v>
      </c>
    </row>
    <row r="20" spans="1:13" ht="11.25">
      <c r="A20" s="7" t="s">
        <v>14</v>
      </c>
      <c r="B20" s="19">
        <f t="shared" si="0"/>
        <v>10102</v>
      </c>
      <c r="C20" s="2">
        <f t="shared" si="2"/>
        <v>9225</v>
      </c>
      <c r="D20" s="10">
        <v>4101</v>
      </c>
      <c r="E20" s="10">
        <v>5124</v>
      </c>
      <c r="F20" s="2">
        <f t="shared" si="1"/>
        <v>877</v>
      </c>
      <c r="G20" s="10">
        <v>324</v>
      </c>
      <c r="H20" s="10">
        <v>553</v>
      </c>
      <c r="I20" s="9">
        <f t="shared" si="3"/>
        <v>-2.8741835104146225</v>
      </c>
      <c r="J20" s="9">
        <f t="shared" si="4"/>
        <v>3.5911524768018834</v>
      </c>
      <c r="L20" s="9">
        <f t="shared" si="5"/>
        <v>-0.22707521516077486</v>
      </c>
      <c r="M20" s="9">
        <f t="shared" si="6"/>
        <v>0.3875697345182361</v>
      </c>
    </row>
    <row r="21" spans="1:13" ht="11.25">
      <c r="A21" s="7" t="s">
        <v>15</v>
      </c>
      <c r="B21" s="19">
        <f t="shared" si="0"/>
        <v>9239</v>
      </c>
      <c r="C21" s="2">
        <f t="shared" si="2"/>
        <v>8657</v>
      </c>
      <c r="D21" s="10">
        <v>3809</v>
      </c>
      <c r="E21" s="10">
        <v>4848</v>
      </c>
      <c r="F21" s="2">
        <f t="shared" si="1"/>
        <v>582</v>
      </c>
      <c r="G21" s="10">
        <v>206</v>
      </c>
      <c r="H21" s="10">
        <v>376</v>
      </c>
      <c r="I21" s="9">
        <f t="shared" si="3"/>
        <v>-2.6695354769981217</v>
      </c>
      <c r="J21" s="9">
        <f t="shared" si="4"/>
        <v>3.39771803425752</v>
      </c>
      <c r="L21" s="9">
        <f t="shared" si="5"/>
        <v>-0.14437498247876426</v>
      </c>
      <c r="M21" s="9">
        <f t="shared" si="6"/>
        <v>0.2635193854952202</v>
      </c>
    </row>
    <row r="22" spans="1:13" ht="11.25">
      <c r="A22" s="7" t="s">
        <v>16</v>
      </c>
      <c r="B22" s="19">
        <f t="shared" si="0"/>
        <v>8349</v>
      </c>
      <c r="C22" s="2">
        <f t="shared" si="2"/>
        <v>7978</v>
      </c>
      <c r="D22" s="10">
        <v>3433</v>
      </c>
      <c r="E22" s="10">
        <v>4545</v>
      </c>
      <c r="F22" s="2">
        <f t="shared" si="1"/>
        <v>371</v>
      </c>
      <c r="G22" s="10">
        <v>132</v>
      </c>
      <c r="H22" s="10">
        <v>239</v>
      </c>
      <c r="I22" s="9">
        <f t="shared" si="3"/>
        <v>-2.4060160915029014</v>
      </c>
      <c r="J22" s="9">
        <f t="shared" si="4"/>
        <v>3.1853606571164255</v>
      </c>
      <c r="L22" s="9">
        <f t="shared" si="5"/>
        <v>-0.0925121246951305</v>
      </c>
      <c r="M22" s="9">
        <f t="shared" si="6"/>
        <v>0.16750301365254688</v>
      </c>
    </row>
    <row r="23" spans="1:13" ht="11.25">
      <c r="A23" s="7" t="s">
        <v>17</v>
      </c>
      <c r="B23" s="19">
        <f t="shared" si="0"/>
        <v>8047</v>
      </c>
      <c r="C23" s="2">
        <f t="shared" si="2"/>
        <v>7797</v>
      </c>
      <c r="D23" s="10">
        <v>3285</v>
      </c>
      <c r="E23" s="10">
        <v>4512</v>
      </c>
      <c r="F23" s="2">
        <f t="shared" si="1"/>
        <v>250</v>
      </c>
      <c r="G23" s="10">
        <v>96</v>
      </c>
      <c r="H23" s="10">
        <v>154</v>
      </c>
      <c r="I23" s="9">
        <f t="shared" si="3"/>
        <v>-2.302290375935634</v>
      </c>
      <c r="J23" s="9">
        <f t="shared" si="4"/>
        <v>3.1622326259426425</v>
      </c>
      <c r="L23" s="9">
        <f t="shared" si="5"/>
        <v>-0.06728154523282218</v>
      </c>
      <c r="M23" s="9">
        <f t="shared" si="6"/>
        <v>0.10793081214431892</v>
      </c>
    </row>
    <row r="24" spans="1:13" ht="11.25">
      <c r="A24" s="7" t="s">
        <v>18</v>
      </c>
      <c r="B24" s="19">
        <f t="shared" si="0"/>
        <v>6672</v>
      </c>
      <c r="C24" s="2">
        <f t="shared" si="2"/>
        <v>6458</v>
      </c>
      <c r="D24" s="10">
        <v>2585</v>
      </c>
      <c r="E24" s="10">
        <v>3873</v>
      </c>
      <c r="F24" s="2">
        <f t="shared" si="1"/>
        <v>214</v>
      </c>
      <c r="G24" s="10">
        <v>91</v>
      </c>
      <c r="H24" s="10">
        <v>123</v>
      </c>
      <c r="I24" s="9">
        <f t="shared" si="3"/>
        <v>-1.811695775279639</v>
      </c>
      <c r="J24" s="9">
        <f t="shared" si="4"/>
        <v>2.7143898404866698</v>
      </c>
      <c r="L24" s="9">
        <f t="shared" si="5"/>
        <v>-0.06377729808527936</v>
      </c>
      <c r="M24" s="9">
        <f t="shared" si="6"/>
        <v>0.08620447982955343</v>
      </c>
    </row>
    <row r="25" spans="1:13" ht="11.25">
      <c r="A25" s="8" t="s">
        <v>19</v>
      </c>
      <c r="B25" s="19">
        <f t="shared" si="0"/>
        <v>5962</v>
      </c>
      <c r="C25" s="2">
        <f t="shared" si="2"/>
        <v>5836</v>
      </c>
      <c r="D25" s="10">
        <v>2207</v>
      </c>
      <c r="E25" s="10">
        <v>3629</v>
      </c>
      <c r="F25" s="2">
        <f t="shared" si="1"/>
        <v>126</v>
      </c>
      <c r="G25" s="10">
        <v>57</v>
      </c>
      <c r="H25" s="10">
        <v>69</v>
      </c>
      <c r="I25" s="9">
        <f t="shared" si="3"/>
        <v>-1.5467746909254014</v>
      </c>
      <c r="J25" s="9">
        <f t="shared" si="4"/>
        <v>2.5433825796865803</v>
      </c>
      <c r="L25" s="9">
        <f t="shared" si="5"/>
        <v>-0.03994841748198817</v>
      </c>
      <c r="M25" s="9">
        <f t="shared" si="6"/>
        <v>0.04835861063609094</v>
      </c>
    </row>
    <row r="26" spans="1:13" ht="11.25">
      <c r="A26" s="8" t="s">
        <v>20</v>
      </c>
      <c r="B26" s="19">
        <f t="shared" si="0"/>
        <v>5444</v>
      </c>
      <c r="C26" s="2">
        <f t="shared" si="2"/>
        <v>5342</v>
      </c>
      <c r="D26" s="10">
        <v>1917</v>
      </c>
      <c r="E26" s="10">
        <v>3425</v>
      </c>
      <c r="F26" s="2">
        <f t="shared" si="1"/>
        <v>102</v>
      </c>
      <c r="G26" s="10">
        <v>51</v>
      </c>
      <c r="H26" s="10">
        <v>51</v>
      </c>
      <c r="I26" s="9">
        <f t="shared" si="3"/>
        <v>-1.343528356367918</v>
      </c>
      <c r="J26" s="9">
        <f t="shared" si="4"/>
        <v>2.400409296066833</v>
      </c>
      <c r="L26" s="9">
        <f t="shared" si="5"/>
        <v>-0.03574332090493678</v>
      </c>
      <c r="M26" s="9">
        <f t="shared" si="6"/>
        <v>0.03574332090493678</v>
      </c>
    </row>
    <row r="27" spans="1:13" ht="11.25">
      <c r="A27" s="8" t="s">
        <v>75</v>
      </c>
      <c r="B27" s="19">
        <f t="shared" si="0"/>
        <v>3789</v>
      </c>
      <c r="C27" s="2">
        <f t="shared" si="2"/>
        <v>3719</v>
      </c>
      <c r="D27" s="10">
        <v>1172</v>
      </c>
      <c r="E27" s="10">
        <v>2547</v>
      </c>
      <c r="F27" s="2">
        <f t="shared" si="1"/>
        <v>70</v>
      </c>
      <c r="G27" s="10">
        <v>16</v>
      </c>
      <c r="H27" s="10">
        <v>54</v>
      </c>
      <c r="I27" s="9">
        <f t="shared" si="3"/>
        <v>-0.8213955313840374</v>
      </c>
      <c r="J27" s="9">
        <f t="shared" si="4"/>
        <v>1.7850634969583132</v>
      </c>
      <c r="L27" s="9">
        <f t="shared" si="5"/>
        <v>-0.01121359087213703</v>
      </c>
      <c r="M27" s="9">
        <f t="shared" si="6"/>
        <v>0.03784586919346247</v>
      </c>
    </row>
    <row r="28" spans="1:13" ht="11.25">
      <c r="A28" s="8" t="s">
        <v>76</v>
      </c>
      <c r="B28" s="19">
        <f t="shared" si="0"/>
        <v>1780</v>
      </c>
      <c r="C28" s="2">
        <f t="shared" si="2"/>
        <v>1746</v>
      </c>
      <c r="D28" s="10">
        <v>494</v>
      </c>
      <c r="E28" s="10">
        <v>1252</v>
      </c>
      <c r="F28" s="2">
        <f t="shared" si="1"/>
        <v>34</v>
      </c>
      <c r="G28" s="10">
        <v>11</v>
      </c>
      <c r="H28" s="10">
        <v>23</v>
      </c>
      <c r="I28" s="9">
        <f t="shared" si="3"/>
        <v>-0.3462196181772308</v>
      </c>
      <c r="J28" s="9">
        <f t="shared" si="4"/>
        <v>0.8774634857447225</v>
      </c>
      <c r="L28" s="9">
        <f t="shared" si="5"/>
        <v>-0.007709343724594208</v>
      </c>
      <c r="M28" s="9">
        <f t="shared" si="6"/>
        <v>0.01611953687869698</v>
      </c>
    </row>
    <row r="29" spans="1:13" ht="11.25">
      <c r="A29" s="8" t="s">
        <v>77</v>
      </c>
      <c r="B29" s="19">
        <f t="shared" si="0"/>
        <v>446</v>
      </c>
      <c r="C29" s="2">
        <f t="shared" si="2"/>
        <v>438</v>
      </c>
      <c r="D29" s="10">
        <v>102</v>
      </c>
      <c r="E29" s="10">
        <v>336</v>
      </c>
      <c r="F29" s="2">
        <f t="shared" si="1"/>
        <v>8</v>
      </c>
      <c r="G29" s="10">
        <v>4</v>
      </c>
      <c r="H29" s="10">
        <v>4</v>
      </c>
      <c r="I29" s="9">
        <f t="shared" si="3"/>
        <v>-0.07148664180987356</v>
      </c>
      <c r="J29" s="9">
        <f t="shared" si="4"/>
        <v>0.23548540831487766</v>
      </c>
      <c r="L29" s="9">
        <f t="shared" si="5"/>
        <v>-0.0028033977180342575</v>
      </c>
      <c r="M29" s="9">
        <f t="shared" si="6"/>
        <v>0.0028033977180342575</v>
      </c>
    </row>
    <row r="30" spans="1:13" ht="11.25">
      <c r="A30" s="8" t="s">
        <v>78</v>
      </c>
      <c r="B30" s="19">
        <f t="shared" si="0"/>
        <v>86</v>
      </c>
      <c r="C30" s="2">
        <f t="shared" si="2"/>
        <v>84</v>
      </c>
      <c r="D30" s="1">
        <v>19</v>
      </c>
      <c r="E30" s="1">
        <v>65</v>
      </c>
      <c r="F30" s="2">
        <f t="shared" si="1"/>
        <v>2</v>
      </c>
      <c r="G30" s="10">
        <v>0</v>
      </c>
      <c r="H30" s="10">
        <v>2</v>
      </c>
      <c r="I30" s="9">
        <f t="shared" si="3"/>
        <v>-0.013316139160662722</v>
      </c>
      <c r="J30" s="9">
        <f t="shared" si="4"/>
        <v>0.045555212918056684</v>
      </c>
      <c r="L30" s="9">
        <f t="shared" si="5"/>
        <v>0</v>
      </c>
      <c r="M30" s="9">
        <f t="shared" si="6"/>
        <v>0.0014016988590171287</v>
      </c>
    </row>
    <row r="31" spans="1:8" ht="11.25">
      <c r="A31" s="8" t="s">
        <v>88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9.528047994168933</v>
      </c>
      <c r="F67" s="9">
        <f>+E67*100/MM!E67</f>
        <v>72.50039997570289</v>
      </c>
    </row>
    <row r="68" spans="1:6" ht="11.25">
      <c r="A68" s="1" t="s">
        <v>45</v>
      </c>
      <c r="E68" s="9">
        <f>+(SUM(B10:B12)*100/B$8)</f>
        <v>12.773681702223094</v>
      </c>
      <c r="F68" s="9">
        <f>+E68*100/MM!E68</f>
        <v>93.38020509250588</v>
      </c>
    </row>
    <row r="69" spans="1:6" ht="11.25">
      <c r="A69" s="1" t="s">
        <v>46</v>
      </c>
      <c r="E69" s="9">
        <f>+(SUM(B23:B30)*100/B$8)</f>
        <v>22.585573715342996</v>
      </c>
      <c r="F69" s="9">
        <f>+E69*100/MM!E69</f>
        <v>111.90356341014868</v>
      </c>
    </row>
    <row r="70" spans="1:6" ht="11.25">
      <c r="A70" s="1" t="s">
        <v>47</v>
      </c>
      <c r="E70" s="9">
        <f>+(SUM(B26:B30)*100/B$8)</f>
        <v>8.091306663676376</v>
      </c>
      <c r="F70" s="9">
        <f>+E70*100/MM!E70</f>
        <v>116.79301295316851</v>
      </c>
    </row>
    <row r="71" spans="1:6" ht="11.25">
      <c r="A71" s="1" t="s">
        <v>48</v>
      </c>
      <c r="E71" s="9">
        <f>SUM(B10:B12)*100/SUM(B23:B30)</f>
        <v>56.55681747657171</v>
      </c>
      <c r="F71" s="9">
        <f>+E71*100/MM!E71</f>
        <v>83.44703443468458</v>
      </c>
    </row>
    <row r="72" spans="1:6" ht="11.25">
      <c r="A72" s="1" t="s">
        <v>49</v>
      </c>
      <c r="E72" s="9">
        <f>+B10*100/B11</f>
        <v>109.98672859986729</v>
      </c>
      <c r="F72" s="9">
        <f>+E72*100/MM!E72</f>
        <v>105.95597912634972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29</v>
      </c>
    </row>
    <row r="2" spans="1:7" ht="12" thickBot="1">
      <c r="A2" s="11" t="s">
        <v>79</v>
      </c>
      <c r="B2" s="11"/>
      <c r="G2" s="21" t="s">
        <v>87</v>
      </c>
    </row>
    <row r="3" spans="1:9" ht="11.25">
      <c r="A3" s="11" t="s">
        <v>89</v>
      </c>
      <c r="B3" s="11"/>
      <c r="I3" s="36" t="str">
        <f>"D"&amp;F1&amp;" "&amp;"01.01.2014"</f>
        <v>D06. TETUÁN 01.01.2014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152523</v>
      </c>
      <c r="C8" s="2">
        <f>+D8+E8</f>
        <v>124860</v>
      </c>
      <c r="D8" s="2">
        <f>SUM(D10:D31)</f>
        <v>56753</v>
      </c>
      <c r="E8" s="2">
        <f>SUM(E10:E31)</f>
        <v>68107</v>
      </c>
      <c r="F8" s="2">
        <f>+G8+H8</f>
        <v>27663</v>
      </c>
      <c r="G8" s="2">
        <f>SUM(G10:G31)</f>
        <v>12416</v>
      </c>
      <c r="H8" s="2">
        <f>SUM(H10:H31)</f>
        <v>15247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6548</v>
      </c>
      <c r="C10" s="2">
        <f>+D10+E10</f>
        <v>5041</v>
      </c>
      <c r="D10" s="10">
        <v>2614</v>
      </c>
      <c r="E10" s="10">
        <v>2427</v>
      </c>
      <c r="F10" s="2">
        <f aca="true" t="shared" si="1" ref="F10:F31">+G10+H10</f>
        <v>1507</v>
      </c>
      <c r="G10" s="10">
        <v>778</v>
      </c>
      <c r="H10" s="10">
        <v>729</v>
      </c>
      <c r="I10" s="9">
        <f>-D10/$B$8*100</f>
        <v>-1.7138398798869678</v>
      </c>
      <c r="J10" s="9">
        <f>E10/$B$8*100</f>
        <v>1.5912354202317027</v>
      </c>
      <c r="L10" s="9">
        <f>-G10/$B$8*100</f>
        <v>-0.5100870032716377</v>
      </c>
      <c r="M10" s="9">
        <f>H10/$B$8*100</f>
        <v>0.4779607010090282</v>
      </c>
    </row>
    <row r="11" spans="1:13" ht="11.25">
      <c r="A11" s="7" t="s">
        <v>6</v>
      </c>
      <c r="B11" s="19">
        <f t="shared" si="0"/>
        <v>5660</v>
      </c>
      <c r="C11" s="2">
        <f aca="true" t="shared" si="2" ref="C11:C31">+D11+E11</f>
        <v>4886</v>
      </c>
      <c r="D11" s="10">
        <v>2454</v>
      </c>
      <c r="E11" s="10">
        <v>2432</v>
      </c>
      <c r="F11" s="2">
        <f t="shared" si="1"/>
        <v>774</v>
      </c>
      <c r="G11" s="10">
        <v>433</v>
      </c>
      <c r="H11" s="10">
        <v>341</v>
      </c>
      <c r="I11" s="9">
        <f aca="true" t="shared" si="3" ref="I11:I30">-D11/$B$8*100</f>
        <v>-1.6089376684172225</v>
      </c>
      <c r="J11" s="9">
        <f aca="true" t="shared" si="4" ref="J11:J30">E11/$B$8*100</f>
        <v>1.5945136143401324</v>
      </c>
      <c r="L11" s="9">
        <f aca="true" t="shared" si="5" ref="L11:L30">-G11/$B$8*100</f>
        <v>-0.2838916097899989</v>
      </c>
      <c r="M11" s="9">
        <f aca="true" t="shared" si="6" ref="M11:M30">H11/$B$8*100</f>
        <v>0.22357283819489518</v>
      </c>
    </row>
    <row r="12" spans="1:13" ht="11.25">
      <c r="A12" s="7" t="s">
        <v>7</v>
      </c>
      <c r="B12" s="19">
        <f t="shared" si="0"/>
        <v>5339</v>
      </c>
      <c r="C12" s="2">
        <f t="shared" si="2"/>
        <v>4425</v>
      </c>
      <c r="D12" s="10">
        <v>2284</v>
      </c>
      <c r="E12" s="10">
        <v>2141</v>
      </c>
      <c r="F12" s="2">
        <f t="shared" si="1"/>
        <v>914</v>
      </c>
      <c r="G12" s="10">
        <v>479</v>
      </c>
      <c r="H12" s="10">
        <v>435</v>
      </c>
      <c r="I12" s="9">
        <f t="shared" si="3"/>
        <v>-1.4974790687306176</v>
      </c>
      <c r="J12" s="9">
        <f t="shared" si="4"/>
        <v>1.4037227172295326</v>
      </c>
      <c r="L12" s="9">
        <f t="shared" si="5"/>
        <v>-0.31405099558755073</v>
      </c>
      <c r="M12" s="9">
        <f t="shared" si="6"/>
        <v>0.2852028874333707</v>
      </c>
    </row>
    <row r="13" spans="1:13" ht="11.25">
      <c r="A13" s="7" t="s">
        <v>4</v>
      </c>
      <c r="B13" s="19">
        <f t="shared" si="0"/>
        <v>5429</v>
      </c>
      <c r="C13" s="2">
        <f t="shared" si="2"/>
        <v>4323</v>
      </c>
      <c r="D13" s="10">
        <v>2230</v>
      </c>
      <c r="E13" s="10">
        <v>2093</v>
      </c>
      <c r="F13" s="2">
        <f t="shared" si="1"/>
        <v>1106</v>
      </c>
      <c r="G13" s="10">
        <v>551</v>
      </c>
      <c r="H13" s="10">
        <v>555</v>
      </c>
      <c r="I13" s="9">
        <f t="shared" si="3"/>
        <v>-1.4620745723595785</v>
      </c>
      <c r="J13" s="9">
        <f t="shared" si="4"/>
        <v>1.372252053788609</v>
      </c>
      <c r="L13" s="9">
        <f t="shared" si="5"/>
        <v>-0.36125699074893625</v>
      </c>
      <c r="M13" s="9">
        <f t="shared" si="6"/>
        <v>0.36387954603567985</v>
      </c>
    </row>
    <row r="14" spans="1:13" ht="11.25">
      <c r="A14" s="7" t="s">
        <v>8</v>
      </c>
      <c r="B14" s="19">
        <f t="shared" si="0"/>
        <v>7349</v>
      </c>
      <c r="C14" s="2">
        <f t="shared" si="2"/>
        <v>5187</v>
      </c>
      <c r="D14" s="10">
        <v>2592</v>
      </c>
      <c r="E14" s="10">
        <v>2595</v>
      </c>
      <c r="F14" s="2">
        <f t="shared" si="1"/>
        <v>2162</v>
      </c>
      <c r="G14" s="10">
        <v>883</v>
      </c>
      <c r="H14" s="10">
        <v>1279</v>
      </c>
      <c r="I14" s="9">
        <f t="shared" si="3"/>
        <v>-1.6994158258098777</v>
      </c>
      <c r="J14" s="9">
        <f t="shared" si="4"/>
        <v>1.7013827422749355</v>
      </c>
      <c r="L14" s="9">
        <f t="shared" si="5"/>
        <v>-0.5789290795486582</v>
      </c>
      <c r="M14" s="9">
        <f t="shared" si="6"/>
        <v>0.8385620529362784</v>
      </c>
    </row>
    <row r="15" spans="1:13" ht="11.25">
      <c r="A15" s="7" t="s">
        <v>9</v>
      </c>
      <c r="B15" s="19">
        <f t="shared" si="0"/>
        <v>11563</v>
      </c>
      <c r="C15" s="2">
        <f t="shared" si="2"/>
        <v>7687</v>
      </c>
      <c r="D15" s="10">
        <v>3807</v>
      </c>
      <c r="E15" s="10">
        <v>3880</v>
      </c>
      <c r="F15" s="2">
        <f t="shared" si="1"/>
        <v>3876</v>
      </c>
      <c r="G15" s="10">
        <v>1481</v>
      </c>
      <c r="H15" s="10">
        <v>2395</v>
      </c>
      <c r="I15" s="9">
        <f t="shared" si="3"/>
        <v>-2.496016994158258</v>
      </c>
      <c r="J15" s="9">
        <f t="shared" si="4"/>
        <v>2.5438786281413295</v>
      </c>
      <c r="L15" s="9">
        <f t="shared" si="5"/>
        <v>-0.9710010949168322</v>
      </c>
      <c r="M15" s="9">
        <f t="shared" si="6"/>
        <v>1.5702549779377537</v>
      </c>
    </row>
    <row r="16" spans="1:13" ht="11.25">
      <c r="A16" s="7" t="s">
        <v>10</v>
      </c>
      <c r="B16" s="19">
        <f t="shared" si="0"/>
        <v>14559</v>
      </c>
      <c r="C16" s="2">
        <f t="shared" si="2"/>
        <v>9660</v>
      </c>
      <c r="D16" s="10">
        <v>4868</v>
      </c>
      <c r="E16" s="10">
        <v>4792</v>
      </c>
      <c r="F16" s="2">
        <f t="shared" si="1"/>
        <v>4899</v>
      </c>
      <c r="G16" s="10">
        <v>2153</v>
      </c>
      <c r="H16" s="10">
        <v>2746</v>
      </c>
      <c r="I16" s="9">
        <f t="shared" si="3"/>
        <v>-3.1916497839670086</v>
      </c>
      <c r="J16" s="9">
        <f t="shared" si="4"/>
        <v>3.1418212335188795</v>
      </c>
      <c r="L16" s="9">
        <f t="shared" si="5"/>
        <v>-1.4115903830897634</v>
      </c>
      <c r="M16" s="9">
        <f t="shared" si="6"/>
        <v>1.8003842043495077</v>
      </c>
    </row>
    <row r="17" spans="1:13" ht="11.25">
      <c r="A17" s="7" t="s">
        <v>11</v>
      </c>
      <c r="B17" s="19">
        <f t="shared" si="0"/>
        <v>13920</v>
      </c>
      <c r="C17" s="2">
        <f t="shared" si="2"/>
        <v>10120</v>
      </c>
      <c r="D17" s="10">
        <v>5014</v>
      </c>
      <c r="E17" s="10">
        <v>5106</v>
      </c>
      <c r="F17" s="2">
        <f t="shared" si="1"/>
        <v>3800</v>
      </c>
      <c r="G17" s="10">
        <v>1780</v>
      </c>
      <c r="H17" s="10">
        <v>2020</v>
      </c>
      <c r="I17" s="9">
        <f t="shared" si="3"/>
        <v>-3.287373051933151</v>
      </c>
      <c r="J17" s="9">
        <f t="shared" si="4"/>
        <v>3.3476918235282547</v>
      </c>
      <c r="L17" s="9">
        <f t="shared" si="5"/>
        <v>-1.1670371026009192</v>
      </c>
      <c r="M17" s="9">
        <f t="shared" si="6"/>
        <v>1.3243904198055374</v>
      </c>
    </row>
    <row r="18" spans="1:13" ht="11.25">
      <c r="A18" s="7" t="s">
        <v>12</v>
      </c>
      <c r="B18" s="19">
        <f t="shared" si="0"/>
        <v>12291</v>
      </c>
      <c r="C18" s="2">
        <f t="shared" si="2"/>
        <v>9441</v>
      </c>
      <c r="D18" s="10">
        <v>4570</v>
      </c>
      <c r="E18" s="10">
        <v>4871</v>
      </c>
      <c r="F18" s="2">
        <f t="shared" si="1"/>
        <v>2850</v>
      </c>
      <c r="G18" s="10">
        <v>1346</v>
      </c>
      <c r="H18" s="10">
        <v>1504</v>
      </c>
      <c r="I18" s="9">
        <f t="shared" si="3"/>
        <v>-2.9962694151046074</v>
      </c>
      <c r="J18" s="9">
        <f t="shared" si="4"/>
        <v>3.193616700432066</v>
      </c>
      <c r="L18" s="9">
        <f t="shared" si="5"/>
        <v>-0.8824898539892344</v>
      </c>
      <c r="M18" s="9">
        <f t="shared" si="6"/>
        <v>0.9860807878156082</v>
      </c>
    </row>
    <row r="19" spans="1:13" ht="11.25">
      <c r="A19" s="7" t="s">
        <v>13</v>
      </c>
      <c r="B19" s="19">
        <f t="shared" si="0"/>
        <v>11711</v>
      </c>
      <c r="C19" s="2">
        <f t="shared" si="2"/>
        <v>9497</v>
      </c>
      <c r="D19" s="10">
        <v>4436</v>
      </c>
      <c r="E19" s="10">
        <v>5061</v>
      </c>
      <c r="F19" s="2">
        <f t="shared" si="1"/>
        <v>2214</v>
      </c>
      <c r="G19" s="10">
        <v>1049</v>
      </c>
      <c r="H19" s="10">
        <v>1165</v>
      </c>
      <c r="I19" s="9">
        <f t="shared" si="3"/>
        <v>-2.9084138129986954</v>
      </c>
      <c r="J19" s="9">
        <f t="shared" si="4"/>
        <v>3.318188076552389</v>
      </c>
      <c r="L19" s="9">
        <f t="shared" si="5"/>
        <v>-0.6877651239485192</v>
      </c>
      <c r="M19" s="9">
        <f t="shared" si="6"/>
        <v>0.7638192272640848</v>
      </c>
    </row>
    <row r="20" spans="1:13" ht="11.25">
      <c r="A20" s="7" t="s">
        <v>14</v>
      </c>
      <c r="B20" s="19">
        <f t="shared" si="0"/>
        <v>10667</v>
      </c>
      <c r="C20" s="2">
        <f t="shared" si="2"/>
        <v>9212</v>
      </c>
      <c r="D20" s="10">
        <v>4208</v>
      </c>
      <c r="E20" s="10">
        <v>5004</v>
      </c>
      <c r="F20" s="2">
        <f t="shared" si="1"/>
        <v>1455</v>
      </c>
      <c r="G20" s="10">
        <v>645</v>
      </c>
      <c r="H20" s="10">
        <v>810</v>
      </c>
      <c r="I20" s="9">
        <f t="shared" si="3"/>
        <v>-2.7589281616543078</v>
      </c>
      <c r="J20" s="9">
        <f t="shared" si="4"/>
        <v>3.280816663716292</v>
      </c>
      <c r="L20" s="9">
        <f t="shared" si="5"/>
        <v>-0.42288703998741173</v>
      </c>
      <c r="M20" s="9">
        <f t="shared" si="6"/>
        <v>0.5310674455655868</v>
      </c>
    </row>
    <row r="21" spans="1:13" ht="11.25">
      <c r="A21" s="7" t="s">
        <v>15</v>
      </c>
      <c r="B21" s="19">
        <f t="shared" si="0"/>
        <v>9309</v>
      </c>
      <c r="C21" s="2">
        <f t="shared" si="2"/>
        <v>8417</v>
      </c>
      <c r="D21" s="10">
        <v>3637</v>
      </c>
      <c r="E21" s="10">
        <v>4780</v>
      </c>
      <c r="F21" s="2">
        <f t="shared" si="1"/>
        <v>892</v>
      </c>
      <c r="G21" s="10">
        <v>379</v>
      </c>
      <c r="H21" s="10">
        <v>513</v>
      </c>
      <c r="I21" s="9">
        <f t="shared" si="3"/>
        <v>-2.3845583944716533</v>
      </c>
      <c r="J21" s="9">
        <f t="shared" si="4"/>
        <v>3.133953567658648</v>
      </c>
      <c r="L21" s="9">
        <f t="shared" si="5"/>
        <v>-0.2484871134189598</v>
      </c>
      <c r="M21" s="9">
        <f t="shared" si="6"/>
        <v>0.33634271552487166</v>
      </c>
    </row>
    <row r="22" spans="1:13" ht="11.25">
      <c r="A22" s="7" t="s">
        <v>16</v>
      </c>
      <c r="B22" s="19">
        <f t="shared" si="0"/>
        <v>7656</v>
      </c>
      <c r="C22" s="2">
        <f t="shared" si="2"/>
        <v>7122</v>
      </c>
      <c r="D22" s="10">
        <v>3034</v>
      </c>
      <c r="E22" s="10">
        <v>4088</v>
      </c>
      <c r="F22" s="2">
        <f t="shared" si="1"/>
        <v>534</v>
      </c>
      <c r="G22" s="10">
        <v>216</v>
      </c>
      <c r="H22" s="10">
        <v>318</v>
      </c>
      <c r="I22" s="9">
        <f t="shared" si="3"/>
        <v>-1.9892081849950498</v>
      </c>
      <c r="J22" s="9">
        <f t="shared" si="4"/>
        <v>2.680251503051999</v>
      </c>
      <c r="L22" s="9">
        <f t="shared" si="5"/>
        <v>-0.14161798548415647</v>
      </c>
      <c r="M22" s="9">
        <f t="shared" si="6"/>
        <v>0.2084931452961193</v>
      </c>
    </row>
    <row r="23" spans="1:13" ht="11.25">
      <c r="A23" s="7" t="s">
        <v>17</v>
      </c>
      <c r="B23" s="19">
        <f t="shared" si="0"/>
        <v>6908</v>
      </c>
      <c r="C23" s="2">
        <f t="shared" si="2"/>
        <v>6622</v>
      </c>
      <c r="D23" s="10">
        <v>2752</v>
      </c>
      <c r="E23" s="10">
        <v>3870</v>
      </c>
      <c r="F23" s="2">
        <f t="shared" si="1"/>
        <v>286</v>
      </c>
      <c r="G23" s="10">
        <v>98</v>
      </c>
      <c r="H23" s="10">
        <v>188</v>
      </c>
      <c r="I23" s="9">
        <f t="shared" si="3"/>
        <v>-1.8043180372796235</v>
      </c>
      <c r="J23" s="9">
        <f t="shared" si="4"/>
        <v>2.5373222399244706</v>
      </c>
      <c r="L23" s="9">
        <f t="shared" si="5"/>
        <v>-0.06425260452521915</v>
      </c>
      <c r="M23" s="9">
        <f t="shared" si="6"/>
        <v>0.12326009847695102</v>
      </c>
    </row>
    <row r="24" spans="1:13" ht="11.25">
      <c r="A24" s="7" t="s">
        <v>18</v>
      </c>
      <c r="B24" s="19">
        <f t="shared" si="0"/>
        <v>5875</v>
      </c>
      <c r="C24" s="2">
        <f t="shared" si="2"/>
        <v>5704</v>
      </c>
      <c r="D24" s="10">
        <v>2316</v>
      </c>
      <c r="E24" s="10">
        <v>3388</v>
      </c>
      <c r="F24" s="2">
        <f t="shared" si="1"/>
        <v>171</v>
      </c>
      <c r="G24" s="10">
        <v>57</v>
      </c>
      <c r="H24" s="10">
        <v>114</v>
      </c>
      <c r="I24" s="9">
        <f t="shared" si="3"/>
        <v>-1.5184595110245667</v>
      </c>
      <c r="J24" s="9">
        <f t="shared" si="4"/>
        <v>2.221304327871862</v>
      </c>
      <c r="L24" s="9">
        <f t="shared" si="5"/>
        <v>-0.03737141283609685</v>
      </c>
      <c r="M24" s="9">
        <f t="shared" si="6"/>
        <v>0.0747428256721937</v>
      </c>
    </row>
    <row r="25" spans="1:13" ht="11.25">
      <c r="A25" s="8" t="s">
        <v>19</v>
      </c>
      <c r="B25" s="19">
        <f t="shared" si="0"/>
        <v>5820</v>
      </c>
      <c r="C25" s="2">
        <f t="shared" si="2"/>
        <v>5711</v>
      </c>
      <c r="D25" s="10">
        <v>2151</v>
      </c>
      <c r="E25" s="10">
        <v>3560</v>
      </c>
      <c r="F25" s="2">
        <f t="shared" si="1"/>
        <v>109</v>
      </c>
      <c r="G25" s="10">
        <v>43</v>
      </c>
      <c r="H25" s="10">
        <v>66</v>
      </c>
      <c r="I25" s="9">
        <f t="shared" si="3"/>
        <v>-1.4102791054463917</v>
      </c>
      <c r="J25" s="9">
        <f t="shared" si="4"/>
        <v>2.3340742052018384</v>
      </c>
      <c r="L25" s="9">
        <f t="shared" si="5"/>
        <v>-0.028192469332494117</v>
      </c>
      <c r="M25" s="9">
        <f t="shared" si="6"/>
        <v>0.04327216223127004</v>
      </c>
    </row>
    <row r="26" spans="1:13" ht="11.25">
      <c r="A26" s="8" t="s">
        <v>20</v>
      </c>
      <c r="B26" s="19">
        <f t="shared" si="0"/>
        <v>5806</v>
      </c>
      <c r="C26" s="2">
        <f t="shared" si="2"/>
        <v>5742</v>
      </c>
      <c r="D26" s="10">
        <v>1976</v>
      </c>
      <c r="E26" s="10">
        <v>3766</v>
      </c>
      <c r="F26" s="2">
        <f t="shared" si="1"/>
        <v>64</v>
      </c>
      <c r="G26" s="10">
        <v>22</v>
      </c>
      <c r="H26" s="10">
        <v>42</v>
      </c>
      <c r="I26" s="9">
        <f t="shared" si="3"/>
        <v>-1.2955423116513576</v>
      </c>
      <c r="J26" s="9">
        <f t="shared" si="4"/>
        <v>2.4691358024691357</v>
      </c>
      <c r="L26" s="9">
        <f t="shared" si="5"/>
        <v>-0.014424054077090014</v>
      </c>
      <c r="M26" s="9">
        <f t="shared" si="6"/>
        <v>0.027536830510808203</v>
      </c>
    </row>
    <row r="27" spans="1:13" ht="11.25">
      <c r="A27" s="8" t="s">
        <v>75</v>
      </c>
      <c r="B27" s="19">
        <f t="shared" si="0"/>
        <v>4015</v>
      </c>
      <c r="C27" s="2">
        <f t="shared" si="2"/>
        <v>3982</v>
      </c>
      <c r="D27" s="10">
        <v>1261</v>
      </c>
      <c r="E27" s="10">
        <v>2721</v>
      </c>
      <c r="F27" s="2">
        <f t="shared" si="1"/>
        <v>33</v>
      </c>
      <c r="G27" s="10">
        <v>16</v>
      </c>
      <c r="H27" s="10">
        <v>17</v>
      </c>
      <c r="I27" s="9">
        <f t="shared" si="3"/>
        <v>-0.8267605541459321</v>
      </c>
      <c r="J27" s="9">
        <f t="shared" si="4"/>
        <v>1.7839932338073603</v>
      </c>
      <c r="L27" s="9">
        <f t="shared" si="5"/>
        <v>-0.010490221146974555</v>
      </c>
      <c r="M27" s="9">
        <f t="shared" si="6"/>
        <v>0.011145859968660464</v>
      </c>
    </row>
    <row r="28" spans="1:13" ht="11.25">
      <c r="A28" s="8" t="s">
        <v>76</v>
      </c>
      <c r="B28" s="19">
        <f t="shared" si="0"/>
        <v>1696</v>
      </c>
      <c r="C28" s="2">
        <f t="shared" si="2"/>
        <v>1682</v>
      </c>
      <c r="D28" s="10">
        <v>469</v>
      </c>
      <c r="E28" s="10">
        <v>1213</v>
      </c>
      <c r="F28" s="2">
        <f t="shared" si="1"/>
        <v>14</v>
      </c>
      <c r="G28" s="10">
        <v>7</v>
      </c>
      <c r="H28" s="10">
        <v>7</v>
      </c>
      <c r="I28" s="9">
        <f t="shared" si="3"/>
        <v>-0.3074946073706916</v>
      </c>
      <c r="J28" s="9">
        <f t="shared" si="4"/>
        <v>0.7952898907050084</v>
      </c>
      <c r="L28" s="9">
        <f t="shared" si="5"/>
        <v>-0.004589471751801368</v>
      </c>
      <c r="M28" s="9">
        <f t="shared" si="6"/>
        <v>0.004589471751801368</v>
      </c>
    </row>
    <row r="29" spans="1:13" ht="11.25">
      <c r="A29" s="8" t="s">
        <v>77</v>
      </c>
      <c r="B29" s="19">
        <f t="shared" si="0"/>
        <v>351</v>
      </c>
      <c r="C29" s="2">
        <f t="shared" si="2"/>
        <v>348</v>
      </c>
      <c r="D29" s="10">
        <v>70</v>
      </c>
      <c r="E29" s="10">
        <v>278</v>
      </c>
      <c r="F29" s="2">
        <f t="shared" si="1"/>
        <v>3</v>
      </c>
      <c r="G29" s="10">
        <v>0</v>
      </c>
      <c r="H29" s="10">
        <v>3</v>
      </c>
      <c r="I29" s="9">
        <f t="shared" si="3"/>
        <v>-0.045894717518013675</v>
      </c>
      <c r="J29" s="9">
        <f t="shared" si="4"/>
        <v>0.1822675924286829</v>
      </c>
      <c r="L29" s="9">
        <f t="shared" si="5"/>
        <v>0</v>
      </c>
      <c r="M29" s="9">
        <f t="shared" si="6"/>
        <v>0.001966916465057729</v>
      </c>
    </row>
    <row r="30" spans="1:13" ht="11.25">
      <c r="A30" s="8" t="s">
        <v>78</v>
      </c>
      <c r="B30" s="19">
        <f t="shared" si="0"/>
        <v>51</v>
      </c>
      <c r="C30" s="2">
        <f t="shared" si="2"/>
        <v>51</v>
      </c>
      <c r="D30" s="1">
        <v>10</v>
      </c>
      <c r="E30" s="1">
        <v>41</v>
      </c>
      <c r="F30" s="2">
        <f t="shared" si="1"/>
        <v>0</v>
      </c>
      <c r="G30" s="10">
        <v>0</v>
      </c>
      <c r="H30" s="10">
        <v>0</v>
      </c>
      <c r="I30" s="9">
        <f t="shared" si="3"/>
        <v>-0.0065563882168590965</v>
      </c>
      <c r="J30" s="9">
        <f t="shared" si="4"/>
        <v>0.0268811916891223</v>
      </c>
      <c r="L30" s="9">
        <f t="shared" si="5"/>
        <v>0</v>
      </c>
      <c r="M30" s="9">
        <f t="shared" si="6"/>
        <v>0</v>
      </c>
    </row>
    <row r="31" spans="1:8" ht="11.25">
      <c r="A31" s="8" t="s">
        <v>88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18.136936724297318</v>
      </c>
      <c r="F67" s="9">
        <f>+E67*100/MM!E67</f>
        <v>138.0067740685497</v>
      </c>
    </row>
    <row r="68" spans="1:6" ht="11.25">
      <c r="A68" s="1" t="s">
        <v>45</v>
      </c>
      <c r="E68" s="9">
        <f>+(SUM(B10:B12)*100/B$8)</f>
        <v>11.504494404122656</v>
      </c>
      <c r="F68" s="9">
        <f>+E68*100/MM!E68</f>
        <v>84.10198969930441</v>
      </c>
    </row>
    <row r="69" spans="1:6" ht="11.25">
      <c r="A69" s="1" t="s">
        <v>46</v>
      </c>
      <c r="E69" s="9">
        <f>+(SUM(B23:B30)*100/B$8)</f>
        <v>20.011408115497336</v>
      </c>
      <c r="F69" s="9">
        <f>+E69*100/MM!E69</f>
        <v>99.149479451021</v>
      </c>
    </row>
    <row r="70" spans="1:6" ht="11.25">
      <c r="A70" s="1" t="s">
        <v>47</v>
      </c>
      <c r="E70" s="9">
        <f>+(SUM(B26:B30)*100/B$8)</f>
        <v>7.814559115674357</v>
      </c>
      <c r="F70" s="9">
        <f>+E70*100/MM!E70</f>
        <v>112.79833306992313</v>
      </c>
    </row>
    <row r="71" spans="1:6" ht="11.25">
      <c r="A71" s="1" t="s">
        <v>48</v>
      </c>
      <c r="E71" s="9">
        <f>SUM(B10:B12)*100/SUM(B23:B30)</f>
        <v>57.489679575388244</v>
      </c>
      <c r="F71" s="9">
        <f>+E71*100/MM!E71</f>
        <v>84.82343040524998</v>
      </c>
    </row>
    <row r="72" spans="1:6" ht="11.25">
      <c r="A72" s="1" t="s">
        <v>49</v>
      </c>
      <c r="E72" s="9">
        <f>+B10*100/B11</f>
        <v>115.68904593639576</v>
      </c>
      <c r="F72" s="9">
        <f>+E72*100/MM!E72</f>
        <v>111.44932022643005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30</v>
      </c>
    </row>
    <row r="2" spans="1:7" ht="12" thickBot="1">
      <c r="A2" s="11" t="s">
        <v>79</v>
      </c>
      <c r="B2" s="11"/>
      <c r="G2" s="21" t="s">
        <v>87</v>
      </c>
    </row>
    <row r="3" spans="1:9" ht="11.25">
      <c r="A3" s="11" t="s">
        <v>89</v>
      </c>
      <c r="B3" s="11"/>
      <c r="I3" s="36" t="str">
        <f>"D"&amp;F1&amp;" "&amp;"01.01.2014"</f>
        <v>D07. CHAMBERÍ 01.01.2014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138586</v>
      </c>
      <c r="C8" s="2">
        <f>+D8+E8</f>
        <v>122731</v>
      </c>
      <c r="D8" s="2">
        <f>SUM(D10:D31)</f>
        <v>53602</v>
      </c>
      <c r="E8" s="2">
        <f>SUM(E10:E31)</f>
        <v>69129</v>
      </c>
      <c r="F8" s="2">
        <f>+G8+H8</f>
        <v>15855</v>
      </c>
      <c r="G8" s="2">
        <f>SUM(G10:G31)</f>
        <v>6665</v>
      </c>
      <c r="H8" s="2">
        <f>SUM(H10:H31)</f>
        <v>9190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5241</v>
      </c>
      <c r="C10" s="2">
        <f>+D10+E10</f>
        <v>4664</v>
      </c>
      <c r="D10" s="10">
        <v>2386</v>
      </c>
      <c r="E10" s="10">
        <v>2278</v>
      </c>
      <c r="F10" s="2">
        <f aca="true" t="shared" si="1" ref="F10:F31">+G10+H10</f>
        <v>577</v>
      </c>
      <c r="G10" s="10">
        <v>312</v>
      </c>
      <c r="H10" s="10">
        <v>265</v>
      </c>
      <c r="I10" s="9">
        <f>-D10/$B$8*100</f>
        <v>-1.721674628028805</v>
      </c>
      <c r="J10" s="9">
        <f>E10/$B$8*100</f>
        <v>1.643744678394643</v>
      </c>
      <c r="L10" s="9">
        <f>-G10/$B$8*100</f>
        <v>-0.22513096560980186</v>
      </c>
      <c r="M10" s="9">
        <f>H10/$B$8*100</f>
        <v>0.19121700604678682</v>
      </c>
    </row>
    <row r="11" spans="1:13" ht="11.25">
      <c r="A11" s="7" t="s">
        <v>6</v>
      </c>
      <c r="B11" s="19">
        <f t="shared" si="0"/>
        <v>4594</v>
      </c>
      <c r="C11" s="2">
        <f aca="true" t="shared" si="2" ref="C11:C31">+D11+E11</f>
        <v>4262</v>
      </c>
      <c r="D11" s="10">
        <v>2136</v>
      </c>
      <c r="E11" s="10">
        <v>2126</v>
      </c>
      <c r="F11" s="2">
        <f t="shared" si="1"/>
        <v>332</v>
      </c>
      <c r="G11" s="10">
        <v>162</v>
      </c>
      <c r="H11" s="10">
        <v>170</v>
      </c>
      <c r="I11" s="9">
        <f aca="true" t="shared" si="3" ref="I11:I30">-D11/$B$8*100</f>
        <v>-1.541281226097874</v>
      </c>
      <c r="J11" s="9">
        <f aca="true" t="shared" si="4" ref="J11:J30">E11/$B$8*100</f>
        <v>1.534065490020637</v>
      </c>
      <c r="L11" s="9">
        <f aca="true" t="shared" si="5" ref="L11:L30">-G11/$B$8*100</f>
        <v>-0.11689492445124328</v>
      </c>
      <c r="M11" s="9">
        <f aca="true" t="shared" si="6" ref="M11:M30">H11/$B$8*100</f>
        <v>0.12266751331303305</v>
      </c>
    </row>
    <row r="12" spans="1:13" ht="11.25">
      <c r="A12" s="7" t="s">
        <v>7</v>
      </c>
      <c r="B12" s="19">
        <f t="shared" si="0"/>
        <v>4551</v>
      </c>
      <c r="C12" s="2">
        <f t="shared" si="2"/>
        <v>4164</v>
      </c>
      <c r="D12" s="10">
        <v>2122</v>
      </c>
      <c r="E12" s="10">
        <v>2042</v>
      </c>
      <c r="F12" s="2">
        <f t="shared" si="1"/>
        <v>387</v>
      </c>
      <c r="G12" s="10">
        <v>191</v>
      </c>
      <c r="H12" s="10">
        <v>196</v>
      </c>
      <c r="I12" s="9">
        <f t="shared" si="3"/>
        <v>-1.5311791955897422</v>
      </c>
      <c r="J12" s="9">
        <f t="shared" si="4"/>
        <v>1.4734533069718443</v>
      </c>
      <c r="L12" s="9">
        <f t="shared" si="5"/>
        <v>-0.13782055907523127</v>
      </c>
      <c r="M12" s="9">
        <f t="shared" si="6"/>
        <v>0.1414284271138499</v>
      </c>
    </row>
    <row r="13" spans="1:13" ht="11.25">
      <c r="A13" s="7" t="s">
        <v>4</v>
      </c>
      <c r="B13" s="19">
        <f t="shared" si="0"/>
        <v>4545</v>
      </c>
      <c r="C13" s="2">
        <f t="shared" si="2"/>
        <v>4096</v>
      </c>
      <c r="D13" s="10">
        <v>2047</v>
      </c>
      <c r="E13" s="10">
        <v>2049</v>
      </c>
      <c r="F13" s="2">
        <f t="shared" si="1"/>
        <v>449</v>
      </c>
      <c r="G13" s="10">
        <v>207</v>
      </c>
      <c r="H13" s="10">
        <v>242</v>
      </c>
      <c r="I13" s="9">
        <f t="shared" si="3"/>
        <v>-1.477061175010463</v>
      </c>
      <c r="J13" s="9">
        <f t="shared" si="4"/>
        <v>1.4785043222259102</v>
      </c>
      <c r="L13" s="9">
        <f t="shared" si="5"/>
        <v>-0.14936573679881085</v>
      </c>
      <c r="M13" s="9">
        <f t="shared" si="6"/>
        <v>0.17462081306914118</v>
      </c>
    </row>
    <row r="14" spans="1:13" ht="11.25">
      <c r="A14" s="7" t="s">
        <v>8</v>
      </c>
      <c r="B14" s="19">
        <f t="shared" si="0"/>
        <v>6350</v>
      </c>
      <c r="C14" s="2">
        <f t="shared" si="2"/>
        <v>4821</v>
      </c>
      <c r="D14" s="10">
        <v>2465</v>
      </c>
      <c r="E14" s="10">
        <v>2356</v>
      </c>
      <c r="F14" s="2">
        <f t="shared" si="1"/>
        <v>1529</v>
      </c>
      <c r="G14" s="10">
        <v>556</v>
      </c>
      <c r="H14" s="10">
        <v>973</v>
      </c>
      <c r="I14" s="9">
        <f t="shared" si="3"/>
        <v>-1.7786789430389793</v>
      </c>
      <c r="J14" s="9">
        <f t="shared" si="4"/>
        <v>1.7000274197970935</v>
      </c>
      <c r="L14" s="9">
        <f t="shared" si="5"/>
        <v>-0.40119492589439054</v>
      </c>
      <c r="M14" s="9">
        <f t="shared" si="6"/>
        <v>0.7020911203151834</v>
      </c>
    </row>
    <row r="15" spans="1:13" ht="11.25">
      <c r="A15" s="7" t="s">
        <v>9</v>
      </c>
      <c r="B15" s="19">
        <f t="shared" si="0"/>
        <v>10133</v>
      </c>
      <c r="C15" s="2">
        <f t="shared" si="2"/>
        <v>7582</v>
      </c>
      <c r="D15" s="10">
        <v>3502</v>
      </c>
      <c r="E15" s="10">
        <v>4080</v>
      </c>
      <c r="F15" s="2">
        <f t="shared" si="1"/>
        <v>2551</v>
      </c>
      <c r="G15" s="10">
        <v>1006</v>
      </c>
      <c r="H15" s="10">
        <v>1545</v>
      </c>
      <c r="I15" s="9">
        <f t="shared" si="3"/>
        <v>-2.526950774248481</v>
      </c>
      <c r="J15" s="9">
        <f t="shared" si="4"/>
        <v>2.9440203195127936</v>
      </c>
      <c r="L15" s="9">
        <f t="shared" si="5"/>
        <v>-0.7259030493700662</v>
      </c>
      <c r="M15" s="9">
        <f t="shared" si="6"/>
        <v>1.1148312239331535</v>
      </c>
    </row>
    <row r="16" spans="1:13" ht="11.25">
      <c r="A16" s="7" t="s">
        <v>10</v>
      </c>
      <c r="B16" s="19">
        <f t="shared" si="0"/>
        <v>12117</v>
      </c>
      <c r="C16" s="2">
        <f t="shared" si="2"/>
        <v>9265</v>
      </c>
      <c r="D16" s="10">
        <v>4482</v>
      </c>
      <c r="E16" s="10">
        <v>4783</v>
      </c>
      <c r="F16" s="2">
        <f t="shared" si="1"/>
        <v>2852</v>
      </c>
      <c r="G16" s="10">
        <v>1230</v>
      </c>
      <c r="H16" s="10">
        <v>1622</v>
      </c>
      <c r="I16" s="9">
        <f t="shared" si="3"/>
        <v>-3.2340929098177305</v>
      </c>
      <c r="J16" s="9">
        <f t="shared" si="4"/>
        <v>3.4512865657425715</v>
      </c>
      <c r="L16" s="9">
        <f t="shared" si="5"/>
        <v>-0.8875355375001803</v>
      </c>
      <c r="M16" s="9">
        <f t="shared" si="6"/>
        <v>1.1703923917278802</v>
      </c>
    </row>
    <row r="17" spans="1:13" ht="11.25">
      <c r="A17" s="7" t="s">
        <v>11</v>
      </c>
      <c r="B17" s="19">
        <f t="shared" si="0"/>
        <v>11430</v>
      </c>
      <c r="C17" s="2">
        <f t="shared" si="2"/>
        <v>9325</v>
      </c>
      <c r="D17" s="10">
        <v>4495</v>
      </c>
      <c r="E17" s="10">
        <v>4830</v>
      </c>
      <c r="F17" s="2">
        <f t="shared" si="1"/>
        <v>2105</v>
      </c>
      <c r="G17" s="10">
        <v>924</v>
      </c>
      <c r="H17" s="10">
        <v>1181</v>
      </c>
      <c r="I17" s="9">
        <f t="shared" si="3"/>
        <v>-3.243473366718139</v>
      </c>
      <c r="J17" s="9">
        <f t="shared" si="4"/>
        <v>3.4852005253055864</v>
      </c>
      <c r="L17" s="9">
        <f t="shared" si="5"/>
        <v>-0.6667340135367209</v>
      </c>
      <c r="M17" s="9">
        <f t="shared" si="6"/>
        <v>0.852178430721718</v>
      </c>
    </row>
    <row r="18" spans="1:13" ht="11.25">
      <c r="A18" s="7" t="s">
        <v>12</v>
      </c>
      <c r="B18" s="19">
        <f t="shared" si="0"/>
        <v>9764</v>
      </c>
      <c r="C18" s="2">
        <f t="shared" si="2"/>
        <v>8307</v>
      </c>
      <c r="D18" s="10">
        <v>3951</v>
      </c>
      <c r="E18" s="10">
        <v>4356</v>
      </c>
      <c r="F18" s="2">
        <f t="shared" si="1"/>
        <v>1457</v>
      </c>
      <c r="G18" s="10">
        <v>681</v>
      </c>
      <c r="H18" s="10">
        <v>776</v>
      </c>
      <c r="I18" s="9">
        <f t="shared" si="3"/>
        <v>-2.8509373241164333</v>
      </c>
      <c r="J18" s="9">
        <f t="shared" si="4"/>
        <v>3.143174635244541</v>
      </c>
      <c r="L18" s="9">
        <f t="shared" si="5"/>
        <v>-0.491391626859856</v>
      </c>
      <c r="M18" s="9">
        <f t="shared" si="6"/>
        <v>0.5599411195936097</v>
      </c>
    </row>
    <row r="19" spans="1:13" ht="11.25">
      <c r="A19" s="7" t="s">
        <v>13</v>
      </c>
      <c r="B19" s="19">
        <f t="shared" si="0"/>
        <v>9504</v>
      </c>
      <c r="C19" s="2">
        <f t="shared" si="2"/>
        <v>8325</v>
      </c>
      <c r="D19" s="10">
        <v>3798</v>
      </c>
      <c r="E19" s="10">
        <v>4527</v>
      </c>
      <c r="F19" s="2">
        <f t="shared" si="1"/>
        <v>1179</v>
      </c>
      <c r="G19" s="10">
        <v>498</v>
      </c>
      <c r="H19" s="10">
        <v>681</v>
      </c>
      <c r="I19" s="9">
        <f t="shared" si="3"/>
        <v>-2.7405365621347033</v>
      </c>
      <c r="J19" s="9">
        <f t="shared" si="4"/>
        <v>3.266563722165298</v>
      </c>
      <c r="L19" s="9">
        <f t="shared" si="5"/>
        <v>-0.3593436566464145</v>
      </c>
      <c r="M19" s="9">
        <f t="shared" si="6"/>
        <v>0.491391626859856</v>
      </c>
    </row>
    <row r="20" spans="1:13" ht="11.25">
      <c r="A20" s="7" t="s">
        <v>14</v>
      </c>
      <c r="B20" s="19">
        <f t="shared" si="0"/>
        <v>9322</v>
      </c>
      <c r="C20" s="2">
        <f t="shared" si="2"/>
        <v>8478</v>
      </c>
      <c r="D20" s="10">
        <v>3789</v>
      </c>
      <c r="E20" s="10">
        <v>4689</v>
      </c>
      <c r="F20" s="2">
        <f t="shared" si="1"/>
        <v>844</v>
      </c>
      <c r="G20" s="10">
        <v>329</v>
      </c>
      <c r="H20" s="10">
        <v>515</v>
      </c>
      <c r="I20" s="9">
        <f t="shared" si="3"/>
        <v>-2.73404239966519</v>
      </c>
      <c r="J20" s="9">
        <f t="shared" si="4"/>
        <v>3.3834586466165413</v>
      </c>
      <c r="L20" s="9">
        <f t="shared" si="5"/>
        <v>-0.23739771694110517</v>
      </c>
      <c r="M20" s="9">
        <f t="shared" si="6"/>
        <v>0.37161040797771777</v>
      </c>
    </row>
    <row r="21" spans="1:13" ht="11.25">
      <c r="A21" s="7" t="s">
        <v>15</v>
      </c>
      <c r="B21" s="19">
        <f t="shared" si="0"/>
        <v>9177</v>
      </c>
      <c r="C21" s="2">
        <f t="shared" si="2"/>
        <v>8562</v>
      </c>
      <c r="D21" s="10">
        <v>3649</v>
      </c>
      <c r="E21" s="10">
        <v>4913</v>
      </c>
      <c r="F21" s="2">
        <f t="shared" si="1"/>
        <v>615</v>
      </c>
      <c r="G21" s="10">
        <v>199</v>
      </c>
      <c r="H21" s="10">
        <v>416</v>
      </c>
      <c r="I21" s="9">
        <f t="shared" si="3"/>
        <v>-2.6330220945838687</v>
      </c>
      <c r="J21" s="9">
        <f t="shared" si="4"/>
        <v>3.545091134746656</v>
      </c>
      <c r="L21" s="9">
        <f t="shared" si="5"/>
        <v>-0.14359314793702105</v>
      </c>
      <c r="M21" s="9">
        <f t="shared" si="6"/>
        <v>0.30017462081306917</v>
      </c>
    </row>
    <row r="22" spans="1:13" ht="11.25">
      <c r="A22" s="7" t="s">
        <v>16</v>
      </c>
      <c r="B22" s="19">
        <f t="shared" si="0"/>
        <v>8632</v>
      </c>
      <c r="C22" s="2">
        <f t="shared" si="2"/>
        <v>8220</v>
      </c>
      <c r="D22" s="10">
        <v>3481</v>
      </c>
      <c r="E22" s="10">
        <v>4739</v>
      </c>
      <c r="F22" s="2">
        <f t="shared" si="1"/>
        <v>412</v>
      </c>
      <c r="G22" s="10">
        <v>145</v>
      </c>
      <c r="H22" s="10">
        <v>267</v>
      </c>
      <c r="I22" s="9">
        <f t="shared" si="3"/>
        <v>-2.511797728486283</v>
      </c>
      <c r="J22" s="9">
        <f t="shared" si="4"/>
        <v>3.419537327002727</v>
      </c>
      <c r="L22" s="9">
        <f t="shared" si="5"/>
        <v>-0.10462817311993997</v>
      </c>
      <c r="M22" s="9">
        <f t="shared" si="6"/>
        <v>0.19266015326223426</v>
      </c>
    </row>
    <row r="23" spans="1:13" ht="11.25">
      <c r="A23" s="7" t="s">
        <v>17</v>
      </c>
      <c r="B23" s="19">
        <f t="shared" si="0"/>
        <v>7956</v>
      </c>
      <c r="C23" s="2">
        <f t="shared" si="2"/>
        <v>7739</v>
      </c>
      <c r="D23" s="10">
        <v>3134</v>
      </c>
      <c r="E23" s="10">
        <v>4605</v>
      </c>
      <c r="F23" s="2">
        <f t="shared" si="1"/>
        <v>217</v>
      </c>
      <c r="G23" s="10">
        <v>84</v>
      </c>
      <c r="H23" s="10">
        <v>133</v>
      </c>
      <c r="I23" s="9">
        <f t="shared" si="3"/>
        <v>-2.261411686606151</v>
      </c>
      <c r="J23" s="9">
        <f t="shared" si="4"/>
        <v>3.3228464635677484</v>
      </c>
      <c r="L23" s="9">
        <f t="shared" si="5"/>
        <v>-0.0606121830487928</v>
      </c>
      <c r="M23" s="9">
        <f t="shared" si="6"/>
        <v>0.09596928982725528</v>
      </c>
    </row>
    <row r="24" spans="1:13" ht="11.25">
      <c r="A24" s="7" t="s">
        <v>18</v>
      </c>
      <c r="B24" s="19">
        <f t="shared" si="0"/>
        <v>6439</v>
      </c>
      <c r="C24" s="2">
        <f t="shared" si="2"/>
        <v>6298</v>
      </c>
      <c r="D24" s="10">
        <v>2400</v>
      </c>
      <c r="E24" s="10">
        <v>3898</v>
      </c>
      <c r="F24" s="2">
        <f t="shared" si="1"/>
        <v>141</v>
      </c>
      <c r="G24" s="10">
        <v>58</v>
      </c>
      <c r="H24" s="10">
        <v>83</v>
      </c>
      <c r="I24" s="9">
        <f t="shared" si="3"/>
        <v>-1.7317766585369372</v>
      </c>
      <c r="J24" s="9">
        <f t="shared" si="4"/>
        <v>2.812693922907076</v>
      </c>
      <c r="L24" s="9">
        <f t="shared" si="5"/>
        <v>-0.04185126924797598</v>
      </c>
      <c r="M24" s="9">
        <f t="shared" si="6"/>
        <v>0.05989060944106908</v>
      </c>
    </row>
    <row r="25" spans="1:13" ht="11.25">
      <c r="A25" s="8" t="s">
        <v>19</v>
      </c>
      <c r="B25" s="19">
        <f t="shared" si="0"/>
        <v>5808</v>
      </c>
      <c r="C25" s="2">
        <f t="shared" si="2"/>
        <v>5735</v>
      </c>
      <c r="D25" s="10">
        <v>2080</v>
      </c>
      <c r="E25" s="10">
        <v>3655</v>
      </c>
      <c r="F25" s="2">
        <f t="shared" si="1"/>
        <v>73</v>
      </c>
      <c r="G25" s="10">
        <v>32</v>
      </c>
      <c r="H25" s="10">
        <v>41</v>
      </c>
      <c r="I25" s="9">
        <f t="shared" si="3"/>
        <v>-1.5008731040653458</v>
      </c>
      <c r="J25" s="9">
        <f t="shared" si="4"/>
        <v>2.6373515362302107</v>
      </c>
      <c r="L25" s="9">
        <f t="shared" si="5"/>
        <v>-0.023090355447159164</v>
      </c>
      <c r="M25" s="9">
        <f t="shared" si="6"/>
        <v>0.02958451791667268</v>
      </c>
    </row>
    <row r="26" spans="1:13" ht="11.25">
      <c r="A26" s="8" t="s">
        <v>20</v>
      </c>
      <c r="B26" s="19">
        <f t="shared" si="0"/>
        <v>5815</v>
      </c>
      <c r="C26" s="2">
        <f t="shared" si="2"/>
        <v>5751</v>
      </c>
      <c r="D26" s="10">
        <v>1865</v>
      </c>
      <c r="E26" s="10">
        <v>3886</v>
      </c>
      <c r="F26" s="2">
        <f t="shared" si="1"/>
        <v>64</v>
      </c>
      <c r="G26" s="10">
        <v>25</v>
      </c>
      <c r="H26" s="10">
        <v>39</v>
      </c>
      <c r="I26" s="9">
        <f t="shared" si="3"/>
        <v>-1.345734778404745</v>
      </c>
      <c r="J26" s="9">
        <f t="shared" si="4"/>
        <v>2.804035039614391</v>
      </c>
      <c r="L26" s="9">
        <f t="shared" si="5"/>
        <v>-0.018039340193093098</v>
      </c>
      <c r="M26" s="9">
        <f t="shared" si="6"/>
        <v>0.028141370701225233</v>
      </c>
    </row>
    <row r="27" spans="1:13" ht="11.25">
      <c r="A27" s="8" t="s">
        <v>75</v>
      </c>
      <c r="B27" s="19">
        <f t="shared" si="0"/>
        <v>4296</v>
      </c>
      <c r="C27" s="2">
        <f t="shared" si="2"/>
        <v>4252</v>
      </c>
      <c r="D27" s="10">
        <v>1197</v>
      </c>
      <c r="E27" s="10">
        <v>3055</v>
      </c>
      <c r="F27" s="2">
        <f t="shared" si="1"/>
        <v>44</v>
      </c>
      <c r="G27" s="10">
        <v>17</v>
      </c>
      <c r="H27" s="10">
        <v>27</v>
      </c>
      <c r="I27" s="9">
        <f t="shared" si="3"/>
        <v>-0.8637236084452975</v>
      </c>
      <c r="J27" s="9">
        <f t="shared" si="4"/>
        <v>2.2044073715959764</v>
      </c>
      <c r="L27" s="9">
        <f t="shared" si="5"/>
        <v>-0.012266751331303305</v>
      </c>
      <c r="M27" s="9">
        <f t="shared" si="6"/>
        <v>0.019482487408540545</v>
      </c>
    </row>
    <row r="28" spans="1:13" ht="11.25">
      <c r="A28" s="8" t="s">
        <v>76</v>
      </c>
      <c r="B28" s="19">
        <f t="shared" si="0"/>
        <v>2139</v>
      </c>
      <c r="C28" s="2">
        <f t="shared" si="2"/>
        <v>2122</v>
      </c>
      <c r="D28" s="10">
        <v>484</v>
      </c>
      <c r="E28" s="10">
        <v>1638</v>
      </c>
      <c r="F28" s="2">
        <f t="shared" si="1"/>
        <v>17</v>
      </c>
      <c r="G28" s="10">
        <v>6</v>
      </c>
      <c r="H28" s="10">
        <v>11</v>
      </c>
      <c r="I28" s="9">
        <f t="shared" si="3"/>
        <v>-0.34924162613828236</v>
      </c>
      <c r="J28" s="9">
        <f t="shared" si="4"/>
        <v>1.1819375694514598</v>
      </c>
      <c r="L28" s="9">
        <f t="shared" si="5"/>
        <v>-0.004329441646342343</v>
      </c>
      <c r="M28" s="9">
        <f t="shared" si="6"/>
        <v>0.007937309684960963</v>
      </c>
    </row>
    <row r="29" spans="1:13" ht="11.25">
      <c r="A29" s="8" t="s">
        <v>77</v>
      </c>
      <c r="B29" s="19">
        <f t="shared" si="0"/>
        <v>648</v>
      </c>
      <c r="C29" s="2">
        <f t="shared" si="2"/>
        <v>644</v>
      </c>
      <c r="D29" s="10">
        <v>123</v>
      </c>
      <c r="E29" s="10">
        <v>521</v>
      </c>
      <c r="F29" s="2">
        <f t="shared" si="1"/>
        <v>4</v>
      </c>
      <c r="G29" s="10">
        <v>0</v>
      </c>
      <c r="H29" s="10">
        <v>4</v>
      </c>
      <c r="I29" s="9">
        <f t="shared" si="3"/>
        <v>-0.08875355375001803</v>
      </c>
      <c r="J29" s="9">
        <f t="shared" si="4"/>
        <v>0.37593984962406013</v>
      </c>
      <c r="L29" s="9">
        <f t="shared" si="5"/>
        <v>0</v>
      </c>
      <c r="M29" s="9">
        <f t="shared" si="6"/>
        <v>0.0028862944308948955</v>
      </c>
    </row>
    <row r="30" spans="1:13" ht="11.25">
      <c r="A30" s="8" t="s">
        <v>78</v>
      </c>
      <c r="B30" s="19">
        <f t="shared" si="0"/>
        <v>125</v>
      </c>
      <c r="C30" s="2">
        <f t="shared" si="2"/>
        <v>119</v>
      </c>
      <c r="D30" s="1">
        <v>16</v>
      </c>
      <c r="E30" s="1">
        <v>103</v>
      </c>
      <c r="F30" s="2">
        <f t="shared" si="1"/>
        <v>6</v>
      </c>
      <c r="G30" s="10">
        <v>3</v>
      </c>
      <c r="H30" s="10">
        <v>3</v>
      </c>
      <c r="I30" s="9">
        <f t="shared" si="3"/>
        <v>-0.011545177723579582</v>
      </c>
      <c r="J30" s="9">
        <f t="shared" si="4"/>
        <v>0.07432208159554357</v>
      </c>
      <c r="L30" s="9">
        <f t="shared" si="5"/>
        <v>-0.0021647208231711716</v>
      </c>
      <c r="M30" s="9">
        <f t="shared" si="6"/>
        <v>0.0021647208231711716</v>
      </c>
    </row>
    <row r="31" spans="1:8" ht="11.25">
      <c r="A31" s="8" t="s">
        <v>88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11.440549550459643</v>
      </c>
      <c r="F67" s="9">
        <f>+E67*100/MM!E67</f>
        <v>87.05292194768367</v>
      </c>
    </row>
    <row r="68" spans="1:6" ht="11.25">
      <c r="A68" s="1" t="s">
        <v>45</v>
      </c>
      <c r="E68" s="9">
        <f>+(SUM(B10:B12)*100/B$8)</f>
        <v>10.380557920713493</v>
      </c>
      <c r="F68" s="9">
        <f>+E68*100/MM!E68</f>
        <v>75.88560997587419</v>
      </c>
    </row>
    <row r="69" spans="1:6" ht="11.25">
      <c r="A69" s="1" t="s">
        <v>46</v>
      </c>
      <c r="E69" s="9">
        <f>+(SUM(B23:B30)*100/B$8)</f>
        <v>23.97500469022845</v>
      </c>
      <c r="F69" s="9">
        <f>+E69*100/MM!E69</f>
        <v>118.78770455093783</v>
      </c>
    </row>
    <row r="70" spans="1:6" ht="11.25">
      <c r="A70" s="1" t="s">
        <v>47</v>
      </c>
      <c r="E70" s="9">
        <f>+(SUM(B26:B30)*100/B$8)</f>
        <v>9.397053093386056</v>
      </c>
      <c r="F70" s="9">
        <f>+E70*100/MM!E70</f>
        <v>135.64065598754402</v>
      </c>
    </row>
    <row r="71" spans="1:6" ht="11.25">
      <c r="A71" s="1" t="s">
        <v>48</v>
      </c>
      <c r="E71" s="9">
        <f>SUM(B10:B12)*100/SUM(B23:B30)</f>
        <v>43.29741768494552</v>
      </c>
      <c r="F71" s="9">
        <f>+E71*100/MM!E71</f>
        <v>63.88338781589415</v>
      </c>
    </row>
    <row r="72" spans="1:6" ht="11.25">
      <c r="A72" s="1" t="s">
        <v>49</v>
      </c>
      <c r="E72" s="9">
        <f>+B10*100/B11</f>
        <v>114.08358728776665</v>
      </c>
      <c r="F72" s="9">
        <f>+E72*100/MM!E72</f>
        <v>109.90269778181477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Estadística</dc:creator>
  <cp:keywords/>
  <dc:description/>
  <cp:lastModifiedBy>MCS006</cp:lastModifiedBy>
  <cp:lastPrinted>2013-05-29T09:44:24Z</cp:lastPrinted>
  <dcterms:created xsi:type="dcterms:W3CDTF">2002-12-05T08:17:05Z</dcterms:created>
  <dcterms:modified xsi:type="dcterms:W3CDTF">2014-07-23T10:24:47Z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