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mmc114\Desktop\SERVICIO ESTADÍSTICA\ESTADÍSTICA\TABLAS\TERRITORIO CLIMATOLOGIA Y MEDIO AMBIENTE\Medio ambiente\Residuos sólidos\"/>
    </mc:Choice>
  </mc:AlternateContent>
  <xr:revisionPtr revIDLastSave="0" documentId="8_{3E9AF22D-25DC-4C40-ACDE-16042ED1ED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340225" sheetId="1" r:id="rId1"/>
  </sheets>
  <externalReferences>
    <externalReference r:id="rId2"/>
    <externalReference r:id="rId3"/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1" l="1"/>
  <c r="E31" i="1"/>
  <c r="E24" i="1"/>
  <c r="E23" i="1"/>
  <c r="E22" i="1"/>
  <c r="E19" i="1"/>
  <c r="E17" i="1" s="1"/>
  <c r="E15" i="1"/>
  <c r="E13" i="1"/>
  <c r="E12" i="1"/>
  <c r="F12" i="1"/>
  <c r="F13" i="1"/>
  <c r="F14" i="1"/>
  <c r="F15" i="1"/>
  <c r="F19" i="1"/>
  <c r="F20" i="1"/>
  <c r="F22" i="1"/>
  <c r="F23" i="1"/>
  <c r="F25" i="1"/>
  <c r="F26" i="1"/>
  <c r="F24" i="1" s="1"/>
  <c r="F31" i="1"/>
  <c r="F29" i="1" s="1"/>
  <c r="F32" i="1"/>
  <c r="H29" i="1"/>
  <c r="G29" i="1"/>
  <c r="H27" i="1"/>
  <c r="G27" i="1"/>
  <c r="H26" i="1"/>
  <c r="G26" i="1"/>
  <c r="G24" i="1" s="1"/>
  <c r="G25" i="1"/>
  <c r="H24" i="1"/>
  <c r="H23" i="1"/>
  <c r="G23" i="1"/>
  <c r="H22" i="1"/>
  <c r="G22" i="1"/>
  <c r="H20" i="1"/>
  <c r="G20" i="1"/>
  <c r="H19" i="1"/>
  <c r="G19" i="1"/>
  <c r="H15" i="1"/>
  <c r="G15" i="1"/>
  <c r="H14" i="1"/>
  <c r="G14" i="1"/>
  <c r="H13" i="1"/>
  <c r="G13" i="1"/>
  <c r="H12" i="1"/>
  <c r="G12" i="1"/>
  <c r="E10" i="1" l="1"/>
  <c r="E8" i="1" s="1"/>
  <c r="F17" i="1"/>
  <c r="F10" i="1"/>
  <c r="E29" i="1"/>
  <c r="G10" i="1"/>
  <c r="G17" i="1"/>
  <c r="H17" i="1"/>
  <c r="H8" i="1" s="1"/>
  <c r="H6" i="1" s="1"/>
  <c r="F8" i="1" l="1"/>
  <c r="F6" i="1" s="1"/>
  <c r="G8" i="1"/>
  <c r="G6" i="1" s="1"/>
  <c r="E6" i="1"/>
</calcChain>
</file>

<file path=xl/sharedStrings.xml><?xml version="1.0" encoding="utf-8"?>
<sst xmlns="http://schemas.openxmlformats.org/spreadsheetml/2006/main" count="34" uniqueCount="31">
  <si>
    <t>Origen</t>
  </si>
  <si>
    <t>Recogida selectiva domiciliaria</t>
  </si>
  <si>
    <t>Bolsa de restos</t>
  </si>
  <si>
    <t>Bolsa de envases</t>
  </si>
  <si>
    <t>Subtotal</t>
  </si>
  <si>
    <t xml:space="preserve"> </t>
  </si>
  <si>
    <t>Residuos voluminosos</t>
  </si>
  <si>
    <t>Restos de animales</t>
  </si>
  <si>
    <t>Acceso a 
Banco Datos</t>
  </si>
  <si>
    <t>Índice</t>
  </si>
  <si>
    <t>Datos</t>
  </si>
  <si>
    <t>Bioresiduos</t>
  </si>
  <si>
    <t>Otros</t>
  </si>
  <si>
    <r>
      <t>Papel-cartón</t>
    </r>
    <r>
      <rPr>
        <vertAlign val="superscript"/>
        <sz val="8"/>
        <rFont val="Arial"/>
        <family val="2"/>
      </rPr>
      <t xml:space="preserve"> </t>
    </r>
  </si>
  <si>
    <r>
      <t xml:space="preserve">Empresas y organismos </t>
    </r>
    <r>
      <rPr>
        <vertAlign val="superscript"/>
        <sz val="8"/>
        <rFont val="Arial"/>
        <family val="2"/>
      </rPr>
      <t>(2)</t>
    </r>
  </si>
  <si>
    <t>Ciudad de Madrid</t>
  </si>
  <si>
    <t>TERRITORIO, CLIMATOLOGÍA Y MEDIO AMBIENTE. MEDIO AMBIENTE. RESIDUOS SÓLIDOS</t>
  </si>
  <si>
    <t>Acopio de Poda</t>
  </si>
  <si>
    <t>Otra recogida</t>
  </si>
  <si>
    <t>Limpieza viaria</t>
  </si>
  <si>
    <t>2. Producción generación anual de residuos urbanos (Tm) de la ciudad de Madrid por Procedencia y Tipo de residuo</t>
  </si>
  <si>
    <t>Otros Residuos de Aparatos Eléctricos y Electrónicos (RAEES)</t>
  </si>
  <si>
    <t>Si desea participar en nuestra encuesta de satisfacción, pinche aquí</t>
  </si>
  <si>
    <t>RCD (residuos construcción y demolición)</t>
  </si>
  <si>
    <r>
      <t xml:space="preserve">Vidrio </t>
    </r>
    <r>
      <rPr>
        <vertAlign val="superscript"/>
        <sz val="8"/>
        <rFont val="Arial"/>
        <family val="2"/>
      </rPr>
      <t>(2)</t>
    </r>
  </si>
  <si>
    <r>
      <t>Generados por los ciudadanos. Gestionados vía municipal</t>
    </r>
    <r>
      <rPr>
        <b/>
        <vertAlign val="superscript"/>
        <sz val="8"/>
        <rFont val="Arial"/>
        <family val="2"/>
      </rPr>
      <t xml:space="preserve"> (1)</t>
    </r>
  </si>
  <si>
    <t>Puntos Limpios y otras recogidas separadas (Pilas, RAEE, Aceite vegetal, textil, migas calientes)</t>
  </si>
  <si>
    <r>
      <t xml:space="preserve">Generados por la actividad económica destinados a vertido directo </t>
    </r>
    <r>
      <rPr>
        <b/>
        <vertAlign val="superscript"/>
        <sz val="8"/>
        <rFont val="Arial"/>
        <family val="2"/>
      </rPr>
      <t>(3)</t>
    </r>
  </si>
  <si>
    <t xml:space="preserve">                </t>
  </si>
  <si>
    <t xml:space="preserve">FUENTE: Área de Gobierno de Urbanismo, Medio Ambiente y Movilidad. Dirección General de Parque Tecnológico Valdemingómez, DG de Servicios de Limpieza y Residuos </t>
  </si>
  <si>
    <t xml:space="preserve">NOTAS: (1) Se incluyen residuos tratados en el PTV, gestionados por la DG de Servicios de Limpieza y Residuos y gestionados en Migas Calientes 
(2) Vidrio, estos datos corresponden a la gestíon que se lleva a cabo en el PTV (Parque Tecnológico Valdemingómez) a través de la planta de transferencia de vidrio. 
(3) Residuos destinados a vertido directo distinguiendo Limpieza viaria (incluye limpieza espacios públicas y viaria), empresas y organismos (incluye autorizados particulares, zonas verdes, parques y jardines y recogida )
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</si>
</sst>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b/>
      <sz val="7"/>
      <color indexed="61"/>
      <name val="Arial"/>
      <family val="2"/>
    </font>
    <font>
      <b/>
      <u/>
      <sz val="8"/>
      <color indexed="9"/>
      <name val="Arial"/>
      <family val="2"/>
    </font>
    <font>
      <b/>
      <u/>
      <sz val="8"/>
      <name val="Arial"/>
      <family val="2"/>
    </font>
    <font>
      <sz val="10"/>
      <name val="Arial"/>
      <family val="2"/>
    </font>
    <font>
      <b/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 style="thick">
        <color indexed="16"/>
      </left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43" fontId="8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2" fillId="0" borderId="4" xfId="0" applyFont="1" applyBorder="1"/>
    <xf numFmtId="0" fontId="2" fillId="0" borderId="0" xfId="0" applyFont="1" applyBorder="1"/>
    <xf numFmtId="0" fontId="3" fillId="0" borderId="4" xfId="0" applyFont="1" applyBorder="1"/>
    <xf numFmtId="0" fontId="3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3" fontId="2" fillId="0" borderId="5" xfId="0" applyNumberFormat="1" applyFont="1" applyBorder="1"/>
    <xf numFmtId="0" fontId="2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5" fillId="2" borderId="9" xfId="0" applyFont="1" applyFill="1" applyBorder="1" applyAlignment="1">
      <alignment horizontal="center" wrapText="1"/>
    </xf>
    <xf numFmtId="0" fontId="6" fillId="3" borderId="10" xfId="1" applyFont="1" applyFill="1" applyBorder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2" fillId="0" borderId="5" xfId="0" applyFont="1" applyBorder="1"/>
    <xf numFmtId="3" fontId="2" fillId="0" borderId="5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15" xfId="0" applyFont="1" applyBorder="1"/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0" fontId="3" fillId="0" borderId="11" xfId="0" applyFont="1" applyBorder="1" applyAlignment="1" applyProtection="1">
      <alignment horizontal="left"/>
    </xf>
    <xf numFmtId="0" fontId="3" fillId="0" borderId="0" xfId="0" applyFont="1" applyAlignment="1" applyProtection="1">
      <alignment horizontal="left"/>
    </xf>
    <xf numFmtId="3" fontId="2" fillId="4" borderId="0" xfId="0" applyNumberFormat="1" applyFont="1" applyFill="1"/>
    <xf numFmtId="0" fontId="2" fillId="0" borderId="0" xfId="0" applyFont="1" applyBorder="1" applyAlignment="1">
      <alignment horizontal="left"/>
    </xf>
    <xf numFmtId="0" fontId="2" fillId="0" borderId="16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164" fontId="2" fillId="0" borderId="0" xfId="2" applyNumberFormat="1" applyFont="1"/>
    <xf numFmtId="0" fontId="2" fillId="0" borderId="5" xfId="0" applyFont="1" applyBorder="1" applyAlignment="1">
      <alignment horizontal="left"/>
    </xf>
    <xf numFmtId="0" fontId="2" fillId="0" borderId="0" xfId="0" applyFont="1" applyBorder="1" applyAlignment="1" applyProtection="1">
      <alignment horizontal="left" wrapText="1"/>
    </xf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12" xfId="0" applyFont="1" applyBorder="1" applyAlignment="1">
      <alignment vertical="justify" wrapText="1"/>
    </xf>
    <xf numFmtId="0" fontId="0" fillId="0" borderId="13" xfId="0" applyBorder="1" applyAlignment="1">
      <alignment vertical="justify" wrapText="1"/>
    </xf>
    <xf numFmtId="0" fontId="0" fillId="0" borderId="14" xfId="0" applyBorder="1" applyAlignment="1">
      <alignment vertical="justify" wrapText="1"/>
    </xf>
    <xf numFmtId="0" fontId="0" fillId="0" borderId="6" xfId="0" applyBorder="1" applyAlignment="1">
      <alignment vertical="justify" wrapText="1"/>
    </xf>
    <xf numFmtId="0" fontId="0" fillId="0" borderId="7" xfId="0" applyBorder="1" applyAlignment="1">
      <alignment vertical="justify" wrapText="1"/>
    </xf>
    <xf numFmtId="0" fontId="0" fillId="0" borderId="8" xfId="0" applyBorder="1" applyAlignment="1">
      <alignment vertical="justify" wrapText="1"/>
    </xf>
    <xf numFmtId="0" fontId="7" fillId="3" borderId="0" xfId="1" applyFont="1" applyFill="1" applyBorder="1" applyAlignment="1" applyProtection="1">
      <alignment horizontal="center" vertical="center" wrapText="1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madrid-my.sharepoint.com/personal/bartolomemja_madrid_es/Documents/BARTOLO/01%202017%20a%20trabajar%20mes%20a%20mes%20cooodoiidos/2025%20COORDINADOR/2025%2012%20DICIEMBRE%20coordinador/feb%202026%2019%2002%202026%20Datos%20Coordinador%20informe%20Valdeming&#243;mez%20PTV%202025%20DICIEMBRE.xls" TargetMode="External"/><Relationship Id="rId2" Type="http://schemas.microsoft.com/office/2019/04/relationships/externalLinkLongPath" Target="https://madrid.sharepoint.com/personal/bartolomemja_madrid_es/Documents/BARTOLO/01%202017%20a%20trabajar%20mes%20a%20mes%20cooodoiidos/2025%20COORDINADOR/2025%2012%20DICIEMBRE%20coordinador/feb%202026%2019%2002%202026%20Datos%20Coordinador%20informe%20Valdeming&#243;mez%20PTV%202025%20DICIEMBRE.xls?4BB7BDDA" TargetMode="External"/><Relationship Id="rId1" Type="http://schemas.openxmlformats.org/officeDocument/2006/relationships/externalLinkPath" Target="file:///\\4BB7BDDA\feb%202026%2019%2002%202026%20Datos%20Coordinador%20informe%20Valdeming&#243;mez%20PTV%202025%20DICIEMBRE.xls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madrid-my.sharepoint.com/personal/bartolomemja_madrid_es/Documents/BARTOLO/TODO%20LA%20USB/DATOS%20PARA%20LA%20NUEVA%20DIRECTORA/150&#186;%20DATOS%20PEDIDOS%20DE%20TODO%20EL%20MUNDO%202021%20PTV/ya%20TRANPARENCIA/2024%20Trnasparencia/hago%202024%20por%20BARTOLO/N340223_1%202024%20TRATADO.xls" TargetMode="External"/><Relationship Id="rId2" Type="http://schemas.microsoft.com/office/2019/04/relationships/externalLinkLongPath" Target="https://madrid-my.sharepoint.com/personal/bartolomemja_madrid_es/Documents/BARTOLO/TODO%20LA%20USB/DATOS%20PARA%20LA%20NUEVA%20DIRECTORA/150&#186;%20DATOS%20PEDIDOS%20DE%20TODO%20EL%20MUNDO%202021%20PTV/ya%20TRANPARENCIA/2024%20Trnasparencia/hago%202024%20por%20BARTOLO/N340223_1%202024%20TRATADO.xls?0445D98B" TargetMode="External"/><Relationship Id="rId1" Type="http://schemas.openxmlformats.org/officeDocument/2006/relationships/externalLinkPath" Target="file:///\\0445D98B\N340223_1%202024%20TRATADO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adrid-my.sharepoint.com/personal/bartolomemja_madrid_es/Documents/BARTOLO/TODO%20LA%20USB/DATOS%20PARA%20LA%20NUEVA%20DIRECTORA/485&#186;%20Estrategia%20de%202024%20ACTUALIZAR/Tablas%20de%202024%20Bartolo%20Febrero%202025_v4.xlsx" TargetMode="External"/><Relationship Id="rId1" Type="http://schemas.openxmlformats.org/officeDocument/2006/relationships/externalLinkPath" Target="https://madrid-my.sharepoint.com/personal/bartolomemja_madrid_es/Documents/BARTOLO/TODO%20LA%20USB/DATOS%20PARA%20LA%20NUEVA%20DIRECTORA/485&#186;%20Estrategia%20de%202024%20ACTUALIZAR/Tablas%20de%202024%20Bartolo%20Febrero%202025_v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adrid-my.sharepoint.com/personal/bartolomemja_madrid_es/Documents/BARTOLO/TODO%20LA%20USB/DATOS%20PARA%20LA%20NUEVA%20DIRECTORA/652%20&#186;%20PETICION%20DE%20ESTADISTICA%202025/NEW%202025%20bartolo/N340225_1%202025%20TRATADO.xls" TargetMode="External"/><Relationship Id="rId1" Type="http://schemas.openxmlformats.org/officeDocument/2006/relationships/externalLinkPath" Target="https://madrid.sharepoint.com/personal/bartolomemja_madrid_es/Documents/BARTOLO/TODO%20LA%20USB/DATOS%20PARA%20LA%20NUEVA%20DIRECTORA/652%20&#186;%20PETICION%20DE%20ESTADISTICA%202025/NEW%202025%20bartolo/N340225_1%202025%20TRATAD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2025 "/>
      <sheetName val="Hoja1"/>
      <sheetName val="3º TRIM"/>
    </sheetNames>
    <sheetDataSet>
      <sheetData sheetId="0">
        <row r="9">
          <cell r="AG9">
            <v>578023.56000000006</v>
          </cell>
        </row>
        <row r="18">
          <cell r="AG18">
            <v>138063.37000000002</v>
          </cell>
        </row>
        <row r="24">
          <cell r="AG24">
            <v>45907.51999999999</v>
          </cell>
        </row>
        <row r="25">
          <cell r="AG25">
            <v>94.399999999999963</v>
          </cell>
        </row>
        <row r="30">
          <cell r="AG30">
            <v>63403.579999999994</v>
          </cell>
        </row>
        <row r="31">
          <cell r="AG31">
            <v>80.300000000000011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N340223"/>
    </sheetNames>
    <sheetDataSet>
      <sheetData sheetId="0" refreshError="1">
        <row r="13">
          <cell r="E13">
            <v>572178.89799999737</v>
          </cell>
        </row>
        <row r="14">
          <cell r="E14">
            <v>131612.1</v>
          </cell>
        </row>
        <row r="15">
          <cell r="E15">
            <v>317835.3</v>
          </cell>
        </row>
        <row r="16">
          <cell r="E16">
            <v>401.52000000000004</v>
          </cell>
        </row>
        <row r="19">
          <cell r="E19">
            <v>63924.239999999991</v>
          </cell>
        </row>
        <row r="20">
          <cell r="E20">
            <v>93055</v>
          </cell>
        </row>
        <row r="22">
          <cell r="E22">
            <v>45452.320000000007</v>
          </cell>
        </row>
        <row r="23">
          <cell r="E23">
            <v>106.24</v>
          </cell>
        </row>
        <row r="25">
          <cell r="E25">
            <v>25513.780000000002</v>
          </cell>
        </row>
        <row r="26">
          <cell r="E26">
            <v>13136.199999999979</v>
          </cell>
        </row>
        <row r="27">
          <cell r="E27">
            <v>65953.239999999991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a 3 y Figura 4"/>
      <sheetName val="Tabla 4"/>
      <sheetName val="Tabla 5bis"/>
      <sheetName val="Figura 7"/>
      <sheetName val="Figura 8"/>
      <sheetName val="Figura 9"/>
      <sheetName val="Tabla 5"/>
      <sheetName val="Tabla 8 new"/>
      <sheetName val="Tabla 9 new"/>
      <sheetName val="Tabla 10 y 11 NEW"/>
      <sheetName val="Tabla 12 NEW"/>
      <sheetName val="Tabla 14 new"/>
      <sheetName val="Figura 15 new (2)"/>
      <sheetName val="Tabla 15 new"/>
      <sheetName val="Tabla 16 new"/>
      <sheetName val="Tabla 17 new"/>
      <sheetName val="Tabla 18 new"/>
      <sheetName val="Tabla 19 new"/>
      <sheetName val="Tabla 20 new"/>
      <sheetName val="Tabla 21 new"/>
      <sheetName val="Tabla 22 new"/>
      <sheetName val="Tabla 27 new"/>
      <sheetName val="Tabla 28 y 29 NEW"/>
      <sheetName val="Tabla 30 NEW"/>
      <sheetName val="Tabla 31 NEW"/>
      <sheetName val="Tabla 32 y 33 NEW"/>
      <sheetName val="Figura 25 PTV 2024 BART"/>
      <sheetName val="Tabla 34 NEW"/>
      <sheetName val="Tabla 35 NEW"/>
      <sheetName val="Tabla 36 NEW"/>
      <sheetName val="Tabla 37 NEW"/>
      <sheetName val="Tabla 46"/>
      <sheetName val="TAbla 48"/>
      <sheetName val="TAbla 49-50-51"/>
      <sheetName val="Figuras 34 y35"/>
      <sheetName val="TAbla 53 new paco"/>
      <sheetName val="Figura 36"/>
      <sheetName val="TAbla 56 Bart"/>
      <sheetName val="TAbla 56 paco"/>
      <sheetName val="TABLA 54"/>
      <sheetName val="Tabla 59 new (AOH)"/>
      <sheetName val="Tabla 60 new (AOH)"/>
      <sheetName val="Tabla 61 new"/>
      <sheetName val="Tabla 62 new"/>
      <sheetName val="Figura 41 a 49 BART"/>
      <sheetName val="TAbla 56 AOH"/>
      <sheetName val="tabla DIANA GABINETE"/>
      <sheetName val="Gráfica Evol EntradasPT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>
        <row r="6">
          <cell r="D6">
            <v>633526</v>
          </cell>
          <cell r="E6">
            <v>584029.4</v>
          </cell>
        </row>
        <row r="7">
          <cell r="D7">
            <v>228547</v>
          </cell>
          <cell r="E7">
            <v>271575.13</v>
          </cell>
        </row>
        <row r="8">
          <cell r="D8">
            <v>108808</v>
          </cell>
          <cell r="E8">
            <v>127335.1</v>
          </cell>
        </row>
        <row r="9">
          <cell r="D9">
            <v>31579.32</v>
          </cell>
          <cell r="E9">
            <v>39723.040000000001</v>
          </cell>
        </row>
        <row r="10">
          <cell r="D10">
            <v>63183</v>
          </cell>
          <cell r="E10">
            <v>64081.48</v>
          </cell>
        </row>
        <row r="11">
          <cell r="D11">
            <v>99</v>
          </cell>
          <cell r="E11">
            <v>110</v>
          </cell>
        </row>
        <row r="12">
          <cell r="D12">
            <v>536.98</v>
          </cell>
          <cell r="E12">
            <v>584.28</v>
          </cell>
        </row>
        <row r="13">
          <cell r="E13">
            <v>11644.64</v>
          </cell>
        </row>
        <row r="16">
          <cell r="D16">
            <v>79165</v>
          </cell>
          <cell r="E16">
            <v>85781</v>
          </cell>
        </row>
        <row r="17">
          <cell r="D17">
            <v>15825</v>
          </cell>
          <cell r="E17">
            <v>18771</v>
          </cell>
        </row>
        <row r="18">
          <cell r="D18">
            <v>4536</v>
          </cell>
        </row>
        <row r="19">
          <cell r="D19">
            <v>77</v>
          </cell>
        </row>
        <row r="20">
          <cell r="D20">
            <v>852</v>
          </cell>
        </row>
        <row r="21">
          <cell r="D21">
            <v>3061</v>
          </cell>
          <cell r="E21">
            <v>3567</v>
          </cell>
          <cell r="F21">
            <v>3782</v>
          </cell>
        </row>
        <row r="22">
          <cell r="D22">
            <v>415</v>
          </cell>
        </row>
        <row r="23">
          <cell r="D23">
            <v>2965</v>
          </cell>
        </row>
      </sheetData>
      <sheetData sheetId="46" refreshError="1"/>
      <sheetData sheetId="4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340225"/>
    </sheetNames>
    <sheetDataSet>
      <sheetData sheetId="0">
        <row r="25">
          <cell r="E25">
            <v>27694.020000000004</v>
          </cell>
        </row>
        <row r="29">
          <cell r="E29">
            <v>72395.780000000013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seleccionSerie.html?numSerie=1403040000020" TargetMode="External"/><Relationship Id="rId1" Type="http://schemas.openxmlformats.org/officeDocument/2006/relationships/hyperlink" Target="https://www-s.madrid.es/CSEBD_WBINTER/arbol.html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8"/>
  <sheetViews>
    <sheetView showGridLines="0" tabSelected="1" zoomScale="120" zoomScaleNormal="120" workbookViewId="0">
      <selection activeCell="A3" sqref="A3"/>
    </sheetView>
  </sheetViews>
  <sheetFormatPr baseColWidth="10" defaultColWidth="11.42578125" defaultRowHeight="11.25" x14ac:dyDescent="0.2"/>
  <cols>
    <col min="1" max="1" width="11.42578125" style="1"/>
    <col min="2" max="2" width="3.42578125" style="1" customWidth="1"/>
    <col min="3" max="3" width="3.7109375" style="1" customWidth="1"/>
    <col min="4" max="4" width="64.7109375" style="1" customWidth="1"/>
    <col min="5" max="5" width="9.42578125" style="1" customWidth="1"/>
    <col min="6" max="8" width="12.7109375" style="1" customWidth="1"/>
    <col min="9" max="16384" width="11.42578125" style="1"/>
  </cols>
  <sheetData>
    <row r="1" spans="1:15" ht="20.25" customHeight="1" thickTop="1" thickBot="1" x14ac:dyDescent="0.25">
      <c r="A1" s="20" t="s">
        <v>8</v>
      </c>
      <c r="B1" s="30" t="s">
        <v>16</v>
      </c>
      <c r="C1" s="31"/>
      <c r="D1" s="31"/>
      <c r="E1" s="49" t="s">
        <v>22</v>
      </c>
      <c r="F1" s="49"/>
      <c r="G1" s="49"/>
      <c r="H1" s="49"/>
      <c r="I1" s="49"/>
    </row>
    <row r="2" spans="1:15" ht="12.75" thickTop="1" thickBot="1" x14ac:dyDescent="0.25">
      <c r="A2" s="21" t="s">
        <v>9</v>
      </c>
      <c r="B2" s="22"/>
      <c r="C2" s="22"/>
      <c r="D2" s="22"/>
      <c r="E2" s="22"/>
      <c r="F2" s="22"/>
      <c r="G2" s="22"/>
      <c r="H2" s="22"/>
    </row>
    <row r="3" spans="1:15" ht="12.75" thickTop="1" thickBot="1" x14ac:dyDescent="0.25">
      <c r="A3" s="21" t="s">
        <v>10</v>
      </c>
      <c r="B3" s="3" t="s">
        <v>20</v>
      </c>
    </row>
    <row r="4" spans="1:15" s="3" customFormat="1" ht="12.75" customHeight="1" thickTop="1" x14ac:dyDescent="0.2">
      <c r="B4" s="4" t="s">
        <v>0</v>
      </c>
      <c r="C4" s="5"/>
      <c r="D4" s="5"/>
      <c r="E4" s="5">
        <v>2025</v>
      </c>
      <c r="F4" s="5">
        <v>2024</v>
      </c>
      <c r="G4" s="5">
        <v>2023</v>
      </c>
      <c r="H4" s="6">
        <v>2022</v>
      </c>
    </row>
    <row r="5" spans="1:15" ht="12.75" customHeight="1" x14ac:dyDescent="0.2">
      <c r="B5" s="7"/>
      <c r="C5" s="8"/>
      <c r="D5" s="8"/>
      <c r="F5" s="8" t="s">
        <v>5</v>
      </c>
      <c r="G5" s="8" t="s">
        <v>5</v>
      </c>
      <c r="H5" s="23" t="s">
        <v>5</v>
      </c>
    </row>
    <row r="6" spans="1:15" x14ac:dyDescent="0.2">
      <c r="B6" s="9" t="s">
        <v>15</v>
      </c>
      <c r="C6" s="8"/>
      <c r="D6" s="8"/>
      <c r="E6" s="2">
        <f>+E8+E29</f>
        <v>1393537.5399999998</v>
      </c>
      <c r="F6" s="2">
        <f>+F8+F29</f>
        <v>1361191.8379999974</v>
      </c>
      <c r="G6" s="2">
        <f>+G8+G29</f>
        <v>1322328.4099999999</v>
      </c>
      <c r="H6" s="14">
        <f>+H8+H29</f>
        <v>1328454.9200000002</v>
      </c>
      <c r="I6" s="2"/>
      <c r="K6" s="2"/>
      <c r="L6" s="2"/>
      <c r="M6" s="2"/>
      <c r="N6" s="2"/>
      <c r="O6" s="2"/>
    </row>
    <row r="7" spans="1:15" x14ac:dyDescent="0.2">
      <c r="B7" s="7"/>
      <c r="C7" s="8"/>
      <c r="D7" s="8"/>
      <c r="E7" s="2"/>
      <c r="F7" s="2"/>
      <c r="G7" s="2"/>
      <c r="H7" s="14"/>
      <c r="K7" s="2"/>
      <c r="L7" s="2"/>
      <c r="M7" s="2"/>
      <c r="N7" s="2"/>
      <c r="O7" s="2"/>
    </row>
    <row r="8" spans="1:15" x14ac:dyDescent="0.2">
      <c r="B8" s="10" t="s">
        <v>25</v>
      </c>
      <c r="C8" s="8"/>
      <c r="D8" s="8"/>
      <c r="E8" s="2">
        <f>+E10+E17+E22+E23+E24+E25+E27+E26</f>
        <v>1293447.7399999998</v>
      </c>
      <c r="F8" s="2">
        <f>+F10+F17+F22+F23+F24+F25+F27+F26</f>
        <v>1269724.8179999974</v>
      </c>
      <c r="G8" s="2">
        <f>+G10+G17+G22+G23+G24+G25+G27+G26</f>
        <v>1214838.07</v>
      </c>
      <c r="H8" s="14">
        <f>+H10+H17+H22+H23+H24+H25+H27+H26</f>
        <v>1183416.3500000001</v>
      </c>
      <c r="I8" s="2"/>
      <c r="K8" s="2"/>
      <c r="L8" s="2"/>
      <c r="M8" s="2"/>
      <c r="N8" s="2"/>
      <c r="O8" s="2"/>
    </row>
    <row r="9" spans="1:15" x14ac:dyDescent="0.2">
      <c r="B9" s="10"/>
      <c r="C9" s="8"/>
      <c r="D9" s="8"/>
      <c r="H9" s="23"/>
      <c r="K9" s="2"/>
      <c r="L9" s="2"/>
      <c r="M9" s="2"/>
      <c r="N9" s="2"/>
      <c r="O9" s="2"/>
    </row>
    <row r="10" spans="1:15" ht="12.75" x14ac:dyDescent="0.2">
      <c r="B10" s="11"/>
      <c r="C10" s="40" t="s">
        <v>1</v>
      </c>
      <c r="D10" s="41"/>
      <c r="E10" s="2">
        <f>+E12+E13+E14+E15</f>
        <v>1039403.28</v>
      </c>
      <c r="F10" s="2">
        <f>+F12+F13+F14+F15</f>
        <v>1022027.8179999974</v>
      </c>
      <c r="G10" s="2">
        <f t="shared" ref="G10" si="0">+G12+G13+G14+G15</f>
        <v>983523.91</v>
      </c>
      <c r="H10" s="24">
        <v>971414.99</v>
      </c>
      <c r="I10" s="2"/>
      <c r="K10" s="2"/>
      <c r="L10" s="2"/>
      <c r="M10" s="2"/>
      <c r="N10" s="2"/>
      <c r="O10" s="2"/>
    </row>
    <row r="11" spans="1:15" ht="12.75" x14ac:dyDescent="0.2">
      <c r="B11" s="11"/>
      <c r="C11" s="12"/>
      <c r="D11" s="13"/>
      <c r="E11" s="36"/>
      <c r="F11" s="36"/>
      <c r="G11" s="36"/>
      <c r="H11" s="38"/>
      <c r="K11" s="2"/>
      <c r="L11" s="2"/>
      <c r="M11" s="2"/>
      <c r="N11" s="2"/>
      <c r="O11" s="2"/>
    </row>
    <row r="12" spans="1:15" x14ac:dyDescent="0.2">
      <c r="B12" s="7"/>
      <c r="C12" s="8"/>
      <c r="D12" s="8" t="s">
        <v>2</v>
      </c>
      <c r="E12" s="2">
        <f>+'[1]2025 '!$AG$9</f>
        <v>578023.56000000006</v>
      </c>
      <c r="F12" s="2">
        <f>+[2]N340223!$E$13</f>
        <v>572178.89799999737</v>
      </c>
      <c r="G12" s="2">
        <f>+'[3]TAbla 56 AOH'!$E$6</f>
        <v>584029.4</v>
      </c>
      <c r="H12" s="14">
        <f>+'[3]TAbla 56 AOH'!$D$6</f>
        <v>633526</v>
      </c>
      <c r="K12" s="2"/>
      <c r="L12" s="2"/>
      <c r="M12" s="2"/>
      <c r="N12" s="2"/>
      <c r="O12" s="2"/>
    </row>
    <row r="13" spans="1:15" x14ac:dyDescent="0.2">
      <c r="B13" s="15"/>
      <c r="C13" s="16"/>
      <c r="D13" s="8" t="s">
        <v>3</v>
      </c>
      <c r="E13" s="2">
        <f>+'[1]2025 '!$AG$18</f>
        <v>138063.37000000002</v>
      </c>
      <c r="F13" s="2">
        <f>+[2]N340223!$E$14</f>
        <v>131612.1</v>
      </c>
      <c r="G13" s="2">
        <f>+'[3]TAbla 56 AOH'!$E$8</f>
        <v>127335.1</v>
      </c>
      <c r="H13" s="14">
        <f>+'[3]TAbla 56 AOH'!$D$8</f>
        <v>108808</v>
      </c>
      <c r="K13" s="2"/>
      <c r="L13" s="2"/>
      <c r="M13" s="2"/>
      <c r="N13" s="2"/>
      <c r="O13" s="2"/>
    </row>
    <row r="14" spans="1:15" x14ac:dyDescent="0.2">
      <c r="B14" s="15"/>
      <c r="C14" s="16"/>
      <c r="D14" s="8" t="s">
        <v>11</v>
      </c>
      <c r="E14" s="2">
        <v>322662.75</v>
      </c>
      <c r="F14" s="2">
        <f>+[2]N340223!$E$15</f>
        <v>317835.3</v>
      </c>
      <c r="G14" s="2">
        <f>+'[3]TAbla 56 AOH'!$E$7</f>
        <v>271575.13</v>
      </c>
      <c r="H14" s="14">
        <f>+'[3]TAbla 56 AOH'!$D$7</f>
        <v>228547</v>
      </c>
      <c r="K14" s="2"/>
      <c r="L14" s="2"/>
      <c r="M14" s="2"/>
      <c r="N14" s="2"/>
      <c r="O14" s="2"/>
    </row>
    <row r="15" spans="1:15" x14ac:dyDescent="0.2">
      <c r="B15" s="15"/>
      <c r="C15" s="16"/>
      <c r="D15" s="8" t="s">
        <v>12</v>
      </c>
      <c r="E15" s="2">
        <f>748-E23</f>
        <v>653.6</v>
      </c>
      <c r="F15" s="2">
        <f>+[2]N340223!$E$16</f>
        <v>401.52000000000004</v>
      </c>
      <c r="G15" s="2">
        <f>+'[3]TAbla 56 AOH'!$E$12</f>
        <v>584.28</v>
      </c>
      <c r="H15" s="14">
        <f>+'[3]TAbla 56 AOH'!$D$12</f>
        <v>536.98</v>
      </c>
      <c r="K15" s="2"/>
      <c r="L15" s="2"/>
      <c r="M15" s="2"/>
      <c r="N15" s="2"/>
      <c r="O15" s="2"/>
    </row>
    <row r="16" spans="1:15" x14ac:dyDescent="0.2">
      <c r="B16" s="15"/>
      <c r="C16" s="16"/>
      <c r="D16" s="8"/>
      <c r="H16" s="23"/>
      <c r="K16" s="2"/>
      <c r="L16" s="2"/>
      <c r="M16" s="2"/>
      <c r="N16" s="2"/>
      <c r="O16" s="2"/>
    </row>
    <row r="17" spans="1:15" ht="12.75" x14ac:dyDescent="0.2">
      <c r="A17" s="26"/>
      <c r="B17" s="27"/>
      <c r="C17" s="40" t="s">
        <v>18</v>
      </c>
      <c r="D17" s="41" t="s">
        <v>4</v>
      </c>
      <c r="E17" s="2">
        <f>+E19+E20</f>
        <v>164381.43</v>
      </c>
      <c r="F17" s="2">
        <f>+F19+F20</f>
        <v>156979.24</v>
      </c>
      <c r="G17" s="2">
        <f t="shared" ref="G17:H17" si="1">+G19+G20</f>
        <v>149862.48000000001</v>
      </c>
      <c r="H17" s="14">
        <f t="shared" si="1"/>
        <v>142348</v>
      </c>
      <c r="I17" s="2"/>
      <c r="K17" s="2"/>
      <c r="L17" s="2"/>
      <c r="M17" s="2"/>
      <c r="N17" s="2"/>
      <c r="O17" s="2"/>
    </row>
    <row r="18" spans="1:15" ht="12.75" x14ac:dyDescent="0.2">
      <c r="A18" s="26"/>
      <c r="B18" s="27"/>
      <c r="C18" s="12"/>
      <c r="D18" s="13"/>
      <c r="H18" s="23"/>
      <c r="I18" s="2"/>
      <c r="K18" s="2"/>
      <c r="L18" s="2"/>
      <c r="M18" s="2"/>
      <c r="N18" s="2"/>
      <c r="O18" s="2"/>
    </row>
    <row r="19" spans="1:15" x14ac:dyDescent="0.2">
      <c r="A19" s="26"/>
      <c r="B19" s="27"/>
      <c r="C19" s="12"/>
      <c r="D19" s="8" t="s">
        <v>24</v>
      </c>
      <c r="E19" s="2">
        <f>+'[1]2025 '!$AG$30+'[1]2025 '!$AG$31</f>
        <v>63483.88</v>
      </c>
      <c r="F19" s="2">
        <f>+[2]N340223!$E$19</f>
        <v>63924.239999999991</v>
      </c>
      <c r="G19" s="2">
        <f>+'[3]TAbla 56 AOH'!$E$10</f>
        <v>64081.48</v>
      </c>
      <c r="H19" s="24">
        <f>+'[3]TAbla 56 AOH'!$D$10</f>
        <v>63183</v>
      </c>
      <c r="K19" s="2"/>
      <c r="L19" s="2"/>
      <c r="M19" s="2"/>
      <c r="N19" s="2"/>
      <c r="O19" s="2"/>
    </row>
    <row r="20" spans="1:15" x14ac:dyDescent="0.2">
      <c r="A20" s="26"/>
      <c r="B20" s="27"/>
      <c r="C20" s="16" t="s">
        <v>5</v>
      </c>
      <c r="D20" s="8" t="s">
        <v>13</v>
      </c>
      <c r="E20" s="2">
        <v>100897.55</v>
      </c>
      <c r="F20" s="32">
        <f>+[2]N340223!$E$20</f>
        <v>93055</v>
      </c>
      <c r="G20" s="32">
        <f>+'[3]TAbla 56 AOH'!$E$16</f>
        <v>85781</v>
      </c>
      <c r="H20" s="14">
        <f>+'[3]TAbla 56 AOH'!$D$16</f>
        <v>79165</v>
      </c>
      <c r="K20" s="2"/>
      <c r="L20" s="2"/>
      <c r="M20" s="2"/>
      <c r="N20" s="2"/>
      <c r="O20" s="2"/>
    </row>
    <row r="21" spans="1:15" x14ac:dyDescent="0.2">
      <c r="A21" s="26"/>
      <c r="B21" s="27"/>
      <c r="C21" s="16"/>
      <c r="H21" s="23"/>
      <c r="K21" s="2"/>
      <c r="L21" s="2"/>
      <c r="M21" s="2"/>
      <c r="N21" s="2"/>
      <c r="O21" s="2"/>
    </row>
    <row r="22" spans="1:15" x14ac:dyDescent="0.2">
      <c r="A22" s="26"/>
      <c r="B22" s="27"/>
      <c r="C22" s="8" t="s">
        <v>6</v>
      </c>
      <c r="D22" s="8"/>
      <c r="E22" s="2">
        <f>+'[1]2025 '!$AG$24</f>
        <v>45907.51999999999</v>
      </c>
      <c r="F22" s="2">
        <f>+[2]N340223!$E$22</f>
        <v>45452.320000000007</v>
      </c>
      <c r="G22" s="2">
        <f>+'[3]TAbla 56 AOH'!$E$9</f>
        <v>39723.040000000001</v>
      </c>
      <c r="H22" s="14">
        <f>+'[3]TAbla 56 AOH'!$D$9</f>
        <v>31579.32</v>
      </c>
      <c r="K22" s="2"/>
      <c r="L22" s="2"/>
      <c r="M22" s="2"/>
      <c r="N22" s="2"/>
      <c r="O22" s="2"/>
    </row>
    <row r="23" spans="1:15" x14ac:dyDescent="0.2">
      <c r="A23" s="26"/>
      <c r="B23" s="27"/>
      <c r="C23" s="8" t="s">
        <v>7</v>
      </c>
      <c r="D23" s="8"/>
      <c r="E23" s="2">
        <f>+'[1]2025 '!$AG$25</f>
        <v>94.399999999999963</v>
      </c>
      <c r="F23" s="2">
        <f>+[2]N340223!$E$23</f>
        <v>106.24</v>
      </c>
      <c r="G23" s="2">
        <f>+'[3]TAbla 56 AOH'!$E$11</f>
        <v>110</v>
      </c>
      <c r="H23" s="14">
        <f>+'[3]TAbla 56 AOH'!$D$11</f>
        <v>99</v>
      </c>
      <c r="K23" s="2"/>
      <c r="L23" s="2"/>
      <c r="M23" s="2"/>
      <c r="N23" s="2"/>
      <c r="O23" s="2"/>
    </row>
    <row r="24" spans="1:15" x14ac:dyDescent="0.2">
      <c r="A24" s="26"/>
      <c r="B24" s="27"/>
      <c r="C24" s="42" t="s">
        <v>26</v>
      </c>
      <c r="D24" s="42"/>
      <c r="E24" s="2">
        <f>1251.27+100+386+3915+2307</f>
        <v>7959.27</v>
      </c>
      <c r="F24" s="2">
        <f>12767-F26</f>
        <v>8985</v>
      </c>
      <c r="G24" s="25">
        <f>11203-G26</f>
        <v>7636</v>
      </c>
      <c r="H24" s="24">
        <f>+'[3]TAbla 56 AOH'!$D$18+'[3]TAbla 56 AOH'!$D$19+'[3]TAbla 56 AOH'!$D$20+'[3]TAbla 56 AOH'!$D$22+'[3]TAbla 56 AOH'!$D$23</f>
        <v>8845</v>
      </c>
      <c r="K24" s="2"/>
      <c r="L24" s="2"/>
      <c r="M24" s="2"/>
      <c r="N24" s="2"/>
      <c r="O24" s="2"/>
    </row>
    <row r="25" spans="1:15" x14ac:dyDescent="0.2">
      <c r="A25" s="26"/>
      <c r="B25" s="27"/>
      <c r="C25" s="1" t="s">
        <v>17</v>
      </c>
      <c r="E25" s="2">
        <v>9632.67</v>
      </c>
      <c r="F25" s="2">
        <f>+[2]N340223!$E$26</f>
        <v>13136.199999999979</v>
      </c>
      <c r="G25" s="2">
        <f>+'[3]TAbla 56 AOH'!$E$13</f>
        <v>11644.64</v>
      </c>
      <c r="H25" s="14">
        <v>10241.040000000001</v>
      </c>
      <c r="K25" s="2"/>
      <c r="L25" s="2"/>
      <c r="M25" s="2"/>
      <c r="N25" s="2"/>
      <c r="O25" s="2"/>
    </row>
    <row r="26" spans="1:15" x14ac:dyDescent="0.2">
      <c r="A26" s="26"/>
      <c r="B26" s="27"/>
      <c r="C26" s="12" t="s">
        <v>21</v>
      </c>
      <c r="D26" s="12"/>
      <c r="E26" s="2">
        <v>3897.65</v>
      </c>
      <c r="F26" s="25">
        <f>+'[3]TAbla 56 AOH'!$F$21</f>
        <v>3782</v>
      </c>
      <c r="G26" s="25">
        <f>+'[3]TAbla 56 AOH'!$E$21</f>
        <v>3567</v>
      </c>
      <c r="H26" s="24">
        <f>+'[3]TAbla 56 AOH'!$D$21</f>
        <v>3061</v>
      </c>
      <c r="K26" s="2"/>
      <c r="L26" s="2"/>
      <c r="M26" s="2"/>
      <c r="N26" s="2"/>
      <c r="O26" s="2"/>
    </row>
    <row r="27" spans="1:15" x14ac:dyDescent="0.2">
      <c r="A27" s="26"/>
      <c r="B27" s="27"/>
      <c r="C27" s="35" t="s">
        <v>23</v>
      </c>
      <c r="D27" s="33"/>
      <c r="E27" s="2">
        <v>22171.52</v>
      </c>
      <c r="F27" s="37">
        <v>19256</v>
      </c>
      <c r="G27" s="2">
        <f>+'[3]TAbla 56 AOH'!$E$17</f>
        <v>18771</v>
      </c>
      <c r="H27" s="14">
        <f>+'[3]TAbla 56 AOH'!$D$17+3</f>
        <v>15828</v>
      </c>
      <c r="K27" s="2"/>
      <c r="L27" s="2"/>
      <c r="M27" s="2"/>
      <c r="N27" s="2"/>
      <c r="O27" s="2"/>
    </row>
    <row r="28" spans="1:15" x14ac:dyDescent="0.2">
      <c r="A28" s="26"/>
      <c r="B28" s="27"/>
      <c r="C28" s="29"/>
      <c r="D28" s="29"/>
      <c r="H28" s="23"/>
      <c r="K28" s="2"/>
      <c r="L28" s="2"/>
      <c r="M28" s="2"/>
      <c r="N28" s="2"/>
      <c r="O28" s="2"/>
    </row>
    <row r="29" spans="1:15" x14ac:dyDescent="0.2">
      <c r="A29" s="26"/>
      <c r="B29" s="28" t="s">
        <v>27</v>
      </c>
      <c r="C29" s="8"/>
      <c r="D29" s="8"/>
      <c r="E29" s="2">
        <f>+E31+E32</f>
        <v>100089.80000000002</v>
      </c>
      <c r="F29" s="2">
        <f>F31+F32</f>
        <v>91467.01999999999</v>
      </c>
      <c r="G29" s="2">
        <f>G31+G32</f>
        <v>107490.33999999994</v>
      </c>
      <c r="H29" s="14">
        <f t="shared" ref="H29" si="2">H31+H32</f>
        <v>145038.57</v>
      </c>
      <c r="K29" s="2"/>
      <c r="L29" s="2"/>
      <c r="M29" s="2"/>
      <c r="N29" s="2"/>
      <c r="O29" s="2"/>
    </row>
    <row r="30" spans="1:15" x14ac:dyDescent="0.2">
      <c r="B30" s="34"/>
      <c r="H30" s="23"/>
    </row>
    <row r="31" spans="1:15" x14ac:dyDescent="0.2">
      <c r="A31" s="26"/>
      <c r="B31" s="27"/>
      <c r="C31" s="40" t="s">
        <v>19</v>
      </c>
      <c r="D31" s="40"/>
      <c r="E31" s="2">
        <f>+[4]N340225!$E$25</f>
        <v>27694.020000000004</v>
      </c>
      <c r="F31" s="2">
        <f>+[2]N340223!$E$25</f>
        <v>25513.780000000002</v>
      </c>
      <c r="G31" s="2">
        <v>45966.699999999939</v>
      </c>
      <c r="H31" s="24">
        <v>79834.290000000008</v>
      </c>
      <c r="K31" s="2"/>
      <c r="L31" s="2"/>
      <c r="M31" s="2"/>
      <c r="N31" s="2"/>
      <c r="O31" s="2"/>
    </row>
    <row r="32" spans="1:15" x14ac:dyDescent="0.2">
      <c r="A32" s="26"/>
      <c r="B32" s="27"/>
      <c r="C32" s="8" t="s">
        <v>14</v>
      </c>
      <c r="D32" s="8"/>
      <c r="E32" s="2">
        <f>+[4]N340225!$E$29</f>
        <v>72395.780000000013</v>
      </c>
      <c r="F32" s="2">
        <f>+[2]N340223!$E$27</f>
        <v>65953.239999999991</v>
      </c>
      <c r="G32" s="2">
        <v>61523.639999999992</v>
      </c>
      <c r="H32" s="14">
        <v>65204.28</v>
      </c>
      <c r="J32" s="2"/>
      <c r="K32" s="2"/>
      <c r="L32" s="2"/>
      <c r="M32" s="2"/>
      <c r="N32" s="2"/>
    </row>
    <row r="33" spans="1:13" x14ac:dyDescent="0.2">
      <c r="A33" s="26"/>
      <c r="B33" s="8"/>
      <c r="H33" s="23"/>
      <c r="J33" s="2"/>
      <c r="K33" s="2"/>
      <c r="L33" s="2"/>
      <c r="M33" s="2"/>
    </row>
    <row r="34" spans="1:13" x14ac:dyDescent="0.2">
      <c r="B34" s="17"/>
      <c r="C34" s="18"/>
      <c r="D34" s="18"/>
      <c r="E34" s="18"/>
      <c r="F34" s="18"/>
      <c r="G34" s="18"/>
      <c r="H34" s="19"/>
    </row>
    <row r="35" spans="1:13" x14ac:dyDescent="0.2">
      <c r="B35" s="43" t="s">
        <v>30</v>
      </c>
      <c r="C35" s="44"/>
      <c r="D35" s="44"/>
      <c r="E35" s="44"/>
      <c r="F35" s="44"/>
      <c r="G35" s="44"/>
      <c r="H35" s="45"/>
    </row>
    <row r="36" spans="1:13" ht="36" customHeight="1" x14ac:dyDescent="0.2">
      <c r="B36" s="46"/>
      <c r="C36" s="47"/>
      <c r="D36" s="47"/>
      <c r="E36" s="47"/>
      <c r="F36" s="47"/>
      <c r="G36" s="47"/>
      <c r="H36" s="48"/>
    </row>
    <row r="37" spans="1:13" x14ac:dyDescent="0.2">
      <c r="B37" s="39" t="s">
        <v>29</v>
      </c>
      <c r="C37" s="39"/>
      <c r="D37" s="39"/>
      <c r="E37" s="39"/>
      <c r="F37" s="39"/>
      <c r="G37" s="39"/>
      <c r="H37" s="39"/>
    </row>
    <row r="38" spans="1:13" ht="12.75" customHeight="1" x14ac:dyDescent="0.2"/>
    <row r="43" spans="1:13" x14ac:dyDescent="0.2">
      <c r="D43" s="1" t="s">
        <v>28</v>
      </c>
    </row>
    <row r="44" spans="1:13" x14ac:dyDescent="0.2">
      <c r="F44" s="2"/>
      <c r="G44" s="2"/>
      <c r="H44" s="2"/>
    </row>
    <row r="45" spans="1:13" x14ac:dyDescent="0.2">
      <c r="F45" s="2"/>
      <c r="G45" s="2"/>
      <c r="H45" s="2"/>
    </row>
    <row r="46" spans="1:13" x14ac:dyDescent="0.2">
      <c r="F46" s="2"/>
      <c r="G46" s="2"/>
      <c r="H46" s="2"/>
      <c r="I46" s="2"/>
    </row>
    <row r="47" spans="1:13" x14ac:dyDescent="0.2">
      <c r="F47" s="2"/>
      <c r="G47" s="2"/>
      <c r="H47" s="2"/>
      <c r="I47" s="2"/>
    </row>
    <row r="48" spans="1:13" x14ac:dyDescent="0.2">
      <c r="F48" s="2"/>
      <c r="G48" s="2"/>
      <c r="H48" s="2"/>
      <c r="I48" s="2"/>
    </row>
    <row r="49" spans="6:9" x14ac:dyDescent="0.2">
      <c r="F49" s="2"/>
      <c r="G49" s="2"/>
      <c r="H49" s="2"/>
      <c r="I49" s="2"/>
    </row>
    <row r="50" spans="6:9" x14ac:dyDescent="0.2">
      <c r="F50" s="2"/>
      <c r="G50" s="2"/>
      <c r="H50" s="2"/>
      <c r="I50" s="2"/>
    </row>
    <row r="51" spans="6:9" x14ac:dyDescent="0.2">
      <c r="F51" s="2"/>
      <c r="G51" s="2"/>
      <c r="H51" s="2"/>
      <c r="I51" s="2"/>
    </row>
    <row r="52" spans="6:9" x14ac:dyDescent="0.2">
      <c r="F52" s="2"/>
      <c r="G52" s="2"/>
      <c r="H52" s="2"/>
      <c r="I52" s="2"/>
    </row>
    <row r="53" spans="6:9" x14ac:dyDescent="0.2">
      <c r="F53" s="2"/>
      <c r="G53" s="2"/>
      <c r="H53" s="2"/>
      <c r="I53" s="2"/>
    </row>
    <row r="54" spans="6:9" x14ac:dyDescent="0.2">
      <c r="F54" s="2"/>
      <c r="G54" s="2"/>
      <c r="H54" s="2"/>
      <c r="I54" s="2"/>
    </row>
    <row r="55" spans="6:9" x14ac:dyDescent="0.2">
      <c r="F55" s="2"/>
      <c r="G55" s="2"/>
      <c r="H55" s="2"/>
      <c r="I55" s="2"/>
    </row>
    <row r="56" spans="6:9" x14ac:dyDescent="0.2">
      <c r="F56" s="2"/>
      <c r="G56" s="2"/>
      <c r="H56" s="2"/>
      <c r="I56" s="2"/>
    </row>
    <row r="57" spans="6:9" x14ac:dyDescent="0.2">
      <c r="F57" s="2"/>
      <c r="G57" s="2"/>
      <c r="H57" s="2"/>
      <c r="I57" s="2"/>
    </row>
    <row r="58" spans="6:9" x14ac:dyDescent="0.2">
      <c r="F58" s="2"/>
      <c r="G58" s="2"/>
      <c r="H58" s="2"/>
      <c r="I58" s="2"/>
    </row>
    <row r="59" spans="6:9" x14ac:dyDescent="0.2">
      <c r="F59" s="2"/>
      <c r="G59" s="2"/>
      <c r="H59" s="2"/>
      <c r="I59" s="2"/>
    </row>
    <row r="60" spans="6:9" x14ac:dyDescent="0.2">
      <c r="F60" s="2"/>
      <c r="G60" s="2"/>
      <c r="H60" s="2"/>
      <c r="I60" s="2"/>
    </row>
    <row r="61" spans="6:9" x14ac:dyDescent="0.2">
      <c r="F61" s="2"/>
      <c r="G61" s="2"/>
      <c r="H61" s="2"/>
      <c r="I61" s="2"/>
    </row>
    <row r="62" spans="6:9" x14ac:dyDescent="0.2">
      <c r="F62" s="2"/>
      <c r="G62" s="2"/>
      <c r="H62" s="2"/>
      <c r="I62" s="2"/>
    </row>
    <row r="63" spans="6:9" x14ac:dyDescent="0.2">
      <c r="F63" s="2"/>
      <c r="G63" s="2"/>
      <c r="H63" s="2"/>
      <c r="I63" s="2"/>
    </row>
    <row r="64" spans="6:9" x14ac:dyDescent="0.2">
      <c r="F64" s="2"/>
      <c r="G64" s="2"/>
      <c r="H64" s="2"/>
      <c r="I64" s="2"/>
    </row>
    <row r="65" spans="6:9" x14ac:dyDescent="0.2">
      <c r="F65" s="2"/>
      <c r="G65" s="2"/>
      <c r="H65" s="2"/>
      <c r="I65" s="2"/>
    </row>
    <row r="66" spans="6:9" x14ac:dyDescent="0.2">
      <c r="F66" s="2"/>
      <c r="G66" s="2"/>
      <c r="H66" s="2"/>
      <c r="I66" s="2"/>
    </row>
    <row r="67" spans="6:9" x14ac:dyDescent="0.2">
      <c r="I67" s="2"/>
    </row>
    <row r="68" spans="6:9" x14ac:dyDescent="0.2">
      <c r="I68" s="2"/>
    </row>
  </sheetData>
  <mergeCells count="7">
    <mergeCell ref="B37:H37"/>
    <mergeCell ref="C10:D10"/>
    <mergeCell ref="C17:D17"/>
    <mergeCell ref="C24:D24"/>
    <mergeCell ref="B35:H36"/>
    <mergeCell ref="C31:D31"/>
    <mergeCell ref="E1:I1"/>
  </mergeCells>
  <phoneticPr fontId="0" type="noConversion"/>
  <hyperlinks>
    <hyperlink ref="A2" r:id="rId1" xr:uid="{00000000-0004-0000-0000-000000000000}"/>
    <hyperlink ref="A3" r:id="rId2" xr:uid="{00000000-0004-0000-0000-000001000000}"/>
    <hyperlink ref="E1" r:id="rId3" display="Encuesta de satisfacción" xr:uid="{270339EC-063A-4DA0-AFB3-D87B48743990}"/>
  </hyperlinks>
  <pageMargins left="0.25" right="0.25" top="0.75" bottom="0.75" header="0.3" footer="0.3"/>
  <pageSetup paperSize="9"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N340225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2018-06-01T09:37:43Z</cp:lastPrinted>
  <dcterms:created xsi:type="dcterms:W3CDTF">2008-12-15T10:45:24Z</dcterms:created>
  <dcterms:modified xsi:type="dcterms:W3CDTF">2026-03-16T12:51:58Z</dcterms:modified>
</cp:coreProperties>
</file>